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0027-Commun_SGA-AC\0025-DCF\DCF Partage\LES MAQUETTES ANNEXE FINANCIERE\2015 - 2016\"/>
    </mc:Choice>
  </mc:AlternateContent>
  <workbookProtection workbookPassword="DF07" lockStructure="1"/>
  <bookViews>
    <workbookView xWindow="480" yWindow="120" windowWidth="12120" windowHeight="9120" tabRatio="718" firstSheet="2" activeTab="2"/>
  </bookViews>
  <sheets>
    <sheet name="Notice" sheetId="34" r:id="rId1"/>
    <sheet name="Fiche Identité" sheetId="21" r:id="rId2"/>
    <sheet name="Part1-Coor" sheetId="32" r:id="rId3"/>
    <sheet name="Part2" sheetId="55" r:id="rId4"/>
    <sheet name="Part3" sheetId="56" r:id="rId5"/>
    <sheet name="Part4" sheetId="57" r:id="rId6"/>
    <sheet name="Part5" sheetId="58" r:id="rId7"/>
    <sheet name="Part6" sheetId="59" r:id="rId8"/>
    <sheet name="Part7" sheetId="60" r:id="rId9"/>
    <sheet name="Part8" sheetId="61" r:id="rId10"/>
    <sheet name="Part9" sheetId="62" r:id="rId11"/>
    <sheet name="Part10" sheetId="63" r:id="rId12"/>
    <sheet name="Tableaux récapitulatifs" sheetId="33" r:id="rId13"/>
  </sheets>
  <definedNames>
    <definedName name="_xlnm.Print_Area" localSheetId="1">'Fiche Identité'!$A$1:$F$69</definedName>
    <definedName name="_xlnm.Print_Area" localSheetId="0">Notice!$A$1:$B$199</definedName>
    <definedName name="_xlnm.Print_Area" localSheetId="11">Part10!$A$1:$M$222</definedName>
    <definedName name="_xlnm.Print_Area" localSheetId="2">'Part1-Coor'!$A$1:$M$221</definedName>
    <definedName name="_xlnm.Print_Area" localSheetId="3">Part2!$A$1:$M$221</definedName>
    <definedName name="_xlnm.Print_Area" localSheetId="4">Part3!$A$1:$M$222</definedName>
    <definedName name="_xlnm.Print_Area" localSheetId="5">Part4!$A$1:$M$222</definedName>
    <definedName name="_xlnm.Print_Area" localSheetId="6">Part5!$A$1:$M$222</definedName>
    <definedName name="_xlnm.Print_Area" localSheetId="7">Part6!$A$1:$M$222</definedName>
    <definedName name="_xlnm.Print_Area" localSheetId="8">Part7!$A$1:$M$222</definedName>
    <definedName name="_xlnm.Print_Area" localSheetId="9">Part8!$A$1:$M$222</definedName>
    <definedName name="_xlnm.Print_Area" localSheetId="10">Part9!$A$1:$M$222</definedName>
    <definedName name="_xlnm.Print_Area" localSheetId="12">'Tableaux récapitulatifs'!$A$1:$T$43</definedName>
  </definedNames>
  <calcPr calcId="162913"/>
</workbook>
</file>

<file path=xl/calcChain.xml><?xml version="1.0" encoding="utf-8"?>
<calcChain xmlns="http://schemas.openxmlformats.org/spreadsheetml/2006/main">
  <c r="A1" i="33" l="1"/>
  <c r="J5" i="55"/>
  <c r="L5" i="55"/>
  <c r="J5" i="32"/>
  <c r="L5" i="32"/>
  <c r="L168" i="56" l="1"/>
  <c r="L168" i="57"/>
  <c r="L168" i="58"/>
  <c r="L168" i="59"/>
  <c r="L168" i="60"/>
  <c r="L168" i="61"/>
  <c r="L168" i="62"/>
  <c r="L167" i="56"/>
  <c r="L167" i="59"/>
  <c r="L167" i="60"/>
  <c r="L167" i="63"/>
  <c r="L166" i="56"/>
  <c r="L166" i="57"/>
  <c r="L167" i="57" s="1"/>
  <c r="L166" i="58"/>
  <c r="L167" i="58" s="1"/>
  <c r="L166" i="59"/>
  <c r="L166" i="60"/>
  <c r="L166" i="61"/>
  <c r="L167" i="61" s="1"/>
  <c r="L166" i="62"/>
  <c r="L167" i="62" s="1"/>
  <c r="L166" i="63"/>
  <c r="L161" i="56"/>
  <c r="L161" i="57"/>
  <c r="L161" i="58"/>
  <c r="L161" i="59"/>
  <c r="L161" i="60"/>
  <c r="L161" i="61"/>
  <c r="L161" i="62"/>
  <c r="L161" i="63"/>
  <c r="L178" i="62"/>
  <c r="J67" i="55"/>
  <c r="J68" i="56"/>
  <c r="J68" i="57"/>
  <c r="J68" i="58"/>
  <c r="J68" i="59"/>
  <c r="J68" i="60"/>
  <c r="J68" i="61"/>
  <c r="J68" i="62"/>
  <c r="J68" i="63"/>
  <c r="J67" i="32"/>
  <c r="J19" i="56"/>
  <c r="J18" i="55"/>
  <c r="J19" i="57"/>
  <c r="J19" i="58"/>
  <c r="J19" i="59"/>
  <c r="J19" i="60"/>
  <c r="J19" i="61"/>
  <c r="J19" i="62"/>
  <c r="J19" i="63"/>
  <c r="J18" i="32"/>
  <c r="H17" i="55"/>
  <c r="H18" i="56"/>
  <c r="H18" i="57"/>
  <c r="H18" i="58"/>
  <c r="H18" i="59"/>
  <c r="H18" i="60"/>
  <c r="H18" i="61"/>
  <c r="H18" i="62"/>
  <c r="H18" i="63"/>
  <c r="H17" i="32"/>
  <c r="F17" i="55"/>
  <c r="F18" i="56"/>
  <c r="F18" i="57"/>
  <c r="F18" i="58"/>
  <c r="F18" i="59"/>
  <c r="F18" i="60"/>
  <c r="F18" i="61"/>
  <c r="F18" i="62"/>
  <c r="F18" i="63"/>
  <c r="F17" i="32"/>
  <c r="F15" i="55"/>
  <c r="F16" i="56"/>
  <c r="F16" i="57"/>
  <c r="F16" i="58"/>
  <c r="F16" i="59"/>
  <c r="F16" i="60"/>
  <c r="F16" i="61"/>
  <c r="F16" i="62"/>
  <c r="F16" i="63"/>
  <c r="F15" i="32"/>
  <c r="F13" i="55"/>
  <c r="F14" i="56"/>
  <c r="F14" i="57"/>
  <c r="F14" i="58"/>
  <c r="F14" i="59"/>
  <c r="F14" i="60"/>
  <c r="F14" i="61"/>
  <c r="F14" i="62"/>
  <c r="F14" i="63"/>
  <c r="F13" i="32"/>
  <c r="F54" i="21"/>
  <c r="A54" i="21"/>
  <c r="B38" i="21"/>
  <c r="B39" i="21"/>
  <c r="C20" i="33"/>
  <c r="M2" i="33" l="1"/>
  <c r="L211" i="58"/>
  <c r="I211" i="58"/>
  <c r="G211" i="58"/>
  <c r="L211" i="57"/>
  <c r="I211" i="57"/>
  <c r="G211" i="57"/>
  <c r="L211" i="56"/>
  <c r="I211" i="56"/>
  <c r="G211" i="56"/>
  <c r="L210" i="55"/>
  <c r="I210" i="55"/>
  <c r="G210" i="55"/>
  <c r="N178" i="32"/>
  <c r="L6" i="63"/>
  <c r="L6" i="62"/>
  <c r="L6" i="61"/>
  <c r="L6" i="60"/>
  <c r="L6" i="59"/>
  <c r="L6" i="58"/>
  <c r="L6" i="57"/>
  <c r="L6" i="56"/>
  <c r="K124" i="57"/>
  <c r="F51" i="21"/>
  <c r="F52" i="21" s="1"/>
  <c r="E51" i="21"/>
  <c r="D51" i="21"/>
  <c r="D52" i="21" s="1"/>
  <c r="C51" i="21"/>
  <c r="C52" i="21" s="1"/>
  <c r="K116" i="63"/>
  <c r="K124" i="63"/>
  <c r="K104" i="63"/>
  <c r="E47" i="21" s="1"/>
  <c r="B47" i="21"/>
  <c r="L93" i="63"/>
  <c r="N94" i="63" s="1"/>
  <c r="L97" i="63"/>
  <c r="L104" i="63" s="1"/>
  <c r="L98" i="63"/>
  <c r="L99" i="63"/>
  <c r="L100" i="63"/>
  <c r="L101" i="63"/>
  <c r="L102" i="63"/>
  <c r="L103" i="63"/>
  <c r="L109" i="63"/>
  <c r="L116" i="63"/>
  <c r="M116" i="63" s="1"/>
  <c r="L110" i="63"/>
  <c r="L111" i="63"/>
  <c r="L112" i="63"/>
  <c r="L113" i="63"/>
  <c r="L114" i="63"/>
  <c r="L115" i="63"/>
  <c r="L121" i="63"/>
  <c r="L124" i="63" s="1"/>
  <c r="N125" i="63" s="1"/>
  <c r="L122" i="63"/>
  <c r="L123" i="63"/>
  <c r="L133" i="63"/>
  <c r="N134" i="63" s="1"/>
  <c r="L140" i="63"/>
  <c r="L168" i="63" s="1"/>
  <c r="L149" i="63"/>
  <c r="N150" i="63" s="1"/>
  <c r="L153" i="63"/>
  <c r="L157" i="63" s="1"/>
  <c r="L154" i="63"/>
  <c r="T2" i="63"/>
  <c r="K116" i="62"/>
  <c r="K124" i="62"/>
  <c r="F46" i="21"/>
  <c r="K104" i="62"/>
  <c r="E46" i="21" s="1"/>
  <c r="B46" i="21"/>
  <c r="D46" i="21"/>
  <c r="L93" i="62"/>
  <c r="N94" i="62" s="1"/>
  <c r="L97" i="62"/>
  <c r="L98" i="62"/>
  <c r="L99" i="62"/>
  <c r="L100" i="62"/>
  <c r="L101" i="62"/>
  <c r="L102" i="62"/>
  <c r="L103" i="62"/>
  <c r="L109" i="62"/>
  <c r="L110" i="62"/>
  <c r="L111" i="62"/>
  <c r="L112" i="62"/>
  <c r="L113" i="62"/>
  <c r="L114" i="62"/>
  <c r="L115" i="62"/>
  <c r="L121" i="62"/>
  <c r="L124" i="62" s="1"/>
  <c r="N125" i="62" s="1"/>
  <c r="L122" i="62"/>
  <c r="L123" i="62"/>
  <c r="L133" i="62"/>
  <c r="L140" i="62"/>
  <c r="L149" i="62"/>
  <c r="N150" i="62" s="1"/>
  <c r="L153" i="62"/>
  <c r="L154" i="62"/>
  <c r="L157" i="62" s="1"/>
  <c r="T2" i="62"/>
  <c r="L162" i="62" s="1"/>
  <c r="K116" i="61"/>
  <c r="F45" i="21" s="1"/>
  <c r="K124" i="61"/>
  <c r="K104" i="61"/>
  <c r="E45" i="21" s="1"/>
  <c r="B45" i="21"/>
  <c r="L178" i="61"/>
  <c r="D45" i="21" s="1"/>
  <c r="L93" i="61"/>
  <c r="L97" i="61"/>
  <c r="L98" i="61"/>
  <c r="L99" i="61"/>
  <c r="L100" i="61"/>
  <c r="L101" i="61"/>
  <c r="L102" i="61"/>
  <c r="L103" i="61"/>
  <c r="L109" i="61"/>
  <c r="L116" i="61" s="1"/>
  <c r="L110" i="61"/>
  <c r="L111" i="61"/>
  <c r="L112" i="61"/>
  <c r="L113" i="61"/>
  <c r="L114" i="61"/>
  <c r="L115" i="61"/>
  <c r="L121" i="61"/>
  <c r="L124" i="61" s="1"/>
  <c r="N125" i="61" s="1"/>
  <c r="L122" i="61"/>
  <c r="L123" i="61"/>
  <c r="L133" i="61"/>
  <c r="N134" i="61" s="1"/>
  <c r="L140" i="61"/>
  <c r="N141" i="61"/>
  <c r="L149" i="61"/>
  <c r="L153" i="61"/>
  <c r="L157" i="61"/>
  <c r="L154" i="61"/>
  <c r="T2" i="61"/>
  <c r="K116" i="60"/>
  <c r="F44" i="21" s="1"/>
  <c r="K124" i="60"/>
  <c r="K104" i="60"/>
  <c r="E44" i="21" s="1"/>
  <c r="B44" i="21"/>
  <c r="L178" i="60"/>
  <c r="D44" i="21" s="1"/>
  <c r="L93" i="60"/>
  <c r="M93" i="60" s="1"/>
  <c r="L97" i="60"/>
  <c r="L104" i="60" s="1"/>
  <c r="L98" i="60"/>
  <c r="L99" i="60"/>
  <c r="L100" i="60"/>
  <c r="L101" i="60"/>
  <c r="L102" i="60"/>
  <c r="L103" i="60"/>
  <c r="L109" i="60"/>
  <c r="L116" i="60" s="1"/>
  <c r="L110" i="60"/>
  <c r="L111" i="60"/>
  <c r="L112" i="60"/>
  <c r="L113" i="60"/>
  <c r="L114" i="60"/>
  <c r="L115" i="60"/>
  <c r="L121" i="60"/>
  <c r="L124" i="60" s="1"/>
  <c r="N125" i="60" s="1"/>
  <c r="L122" i="60"/>
  <c r="L123" i="60"/>
  <c r="L133" i="60"/>
  <c r="M133" i="60" s="1"/>
  <c r="L140" i="60"/>
  <c r="N141" i="60" s="1"/>
  <c r="L149" i="60"/>
  <c r="L153" i="60"/>
  <c r="L157" i="60" s="1"/>
  <c r="L154" i="60"/>
  <c r="T2" i="60"/>
  <c r="L162" i="60"/>
  <c r="L172" i="60"/>
  <c r="K116" i="59"/>
  <c r="F43" i="21" s="1"/>
  <c r="K124" i="59"/>
  <c r="K104" i="59"/>
  <c r="E43" i="21"/>
  <c r="B43" i="21"/>
  <c r="L178" i="59"/>
  <c r="D43" i="21" s="1"/>
  <c r="L93" i="59"/>
  <c r="L97" i="59"/>
  <c r="L104" i="59" s="1"/>
  <c r="L98" i="59"/>
  <c r="L99" i="59"/>
  <c r="L100" i="59"/>
  <c r="L101" i="59"/>
  <c r="L102" i="59"/>
  <c r="L103" i="59"/>
  <c r="L109" i="59"/>
  <c r="L110" i="59"/>
  <c r="L111" i="59"/>
  <c r="L116" i="59" s="1"/>
  <c r="L112" i="59"/>
  <c r="L113" i="59"/>
  <c r="L114" i="59"/>
  <c r="L115" i="59"/>
  <c r="L121" i="59"/>
  <c r="L122" i="59"/>
  <c r="L124" i="59"/>
  <c r="N125" i="59"/>
  <c r="L123" i="59"/>
  <c r="L133" i="59"/>
  <c r="N134" i="59" s="1"/>
  <c r="L140" i="59"/>
  <c r="L149" i="59"/>
  <c r="L153" i="59"/>
  <c r="L154" i="59"/>
  <c r="L157" i="59"/>
  <c r="T2" i="59"/>
  <c r="K116" i="58"/>
  <c r="K124" i="58"/>
  <c r="K104" i="58"/>
  <c r="E42" i="21" s="1"/>
  <c r="B42" i="21"/>
  <c r="L178" i="58"/>
  <c r="D42" i="21" s="1"/>
  <c r="L93" i="58"/>
  <c r="L97" i="58"/>
  <c r="L98" i="58"/>
  <c r="L104" i="58" s="1"/>
  <c r="L99" i="58"/>
  <c r="L100" i="58"/>
  <c r="L101" i="58"/>
  <c r="L102" i="58"/>
  <c r="L103" i="58"/>
  <c r="L109" i="58"/>
  <c r="L110" i="58"/>
  <c r="L111" i="58"/>
  <c r="L112" i="58"/>
  <c r="L113" i="58"/>
  <c r="L114" i="58"/>
  <c r="L115" i="58"/>
  <c r="L121" i="58"/>
  <c r="L124" i="58" s="1"/>
  <c r="N125" i="58" s="1"/>
  <c r="L122" i="58"/>
  <c r="L123" i="58"/>
  <c r="L133" i="58"/>
  <c r="N134" i="58" s="1"/>
  <c r="L140" i="58"/>
  <c r="N141" i="58"/>
  <c r="L149" i="58"/>
  <c r="M149" i="58"/>
  <c r="L153" i="58"/>
  <c r="L157" i="58" s="1"/>
  <c r="L154" i="58"/>
  <c r="T2" i="58"/>
  <c r="L162" i="58"/>
  <c r="L172" i="58"/>
  <c r="K116" i="57"/>
  <c r="F41" i="21" s="1"/>
  <c r="K104" i="57"/>
  <c r="E41" i="21"/>
  <c r="B41" i="21"/>
  <c r="L178" i="57"/>
  <c r="D41" i="21" s="1"/>
  <c r="L93" i="57"/>
  <c r="L97" i="57"/>
  <c r="L104" i="57" s="1"/>
  <c r="L98" i="57"/>
  <c r="L99" i="57"/>
  <c r="L100" i="57"/>
  <c r="L101" i="57"/>
  <c r="L102" i="57"/>
  <c r="L103" i="57"/>
  <c r="L109" i="57"/>
  <c r="L110" i="57"/>
  <c r="L111" i="57"/>
  <c r="L112" i="57"/>
  <c r="L113" i="57"/>
  <c r="L114" i="57"/>
  <c r="L115" i="57"/>
  <c r="L121" i="57"/>
  <c r="L124" i="57" s="1"/>
  <c r="N125" i="57" s="1"/>
  <c r="L122" i="57"/>
  <c r="L123" i="57"/>
  <c r="L133" i="57"/>
  <c r="L140" i="57"/>
  <c r="M140" i="57" s="1"/>
  <c r="L149" i="57"/>
  <c r="N150" i="57" s="1"/>
  <c r="L153" i="57"/>
  <c r="L157" i="57"/>
  <c r="L154" i="57"/>
  <c r="T2" i="57"/>
  <c r="L162" i="57"/>
  <c r="L172" i="57"/>
  <c r="K116" i="56"/>
  <c r="K124" i="56"/>
  <c r="K104" i="56"/>
  <c r="E40" i="21" s="1"/>
  <c r="B40" i="21"/>
  <c r="L178" i="56"/>
  <c r="D40" i="21" s="1"/>
  <c r="L93" i="56"/>
  <c r="L97" i="56"/>
  <c r="L98" i="56"/>
  <c r="L99" i="56"/>
  <c r="L100" i="56"/>
  <c r="L101" i="56"/>
  <c r="L102" i="56"/>
  <c r="L103" i="56"/>
  <c r="L109" i="56"/>
  <c r="L110" i="56"/>
  <c r="L111" i="56"/>
  <c r="L112" i="56"/>
  <c r="L113" i="56"/>
  <c r="L114" i="56"/>
  <c r="L115" i="56"/>
  <c r="L121" i="56"/>
  <c r="L122" i="56"/>
  <c r="L123" i="56"/>
  <c r="L133" i="56"/>
  <c r="N134" i="56" s="1"/>
  <c r="L140" i="56"/>
  <c r="M140" i="56" s="1"/>
  <c r="L149" i="56"/>
  <c r="N150" i="56"/>
  <c r="L153" i="56"/>
  <c r="L154" i="56"/>
  <c r="L157" i="56"/>
  <c r="T2" i="56"/>
  <c r="Q168" i="56" s="1"/>
  <c r="K115" i="55"/>
  <c r="K123" i="55"/>
  <c r="K103" i="55"/>
  <c r="E39" i="21" s="1"/>
  <c r="L177" i="55"/>
  <c r="D39" i="21" s="1"/>
  <c r="L92" i="55"/>
  <c r="L96" i="55"/>
  <c r="L97" i="55"/>
  <c r="L98" i="55"/>
  <c r="L103" i="55" s="1"/>
  <c r="N104" i="55" s="1"/>
  <c r="L99" i="55"/>
  <c r="L100" i="55"/>
  <c r="L101" i="55"/>
  <c r="L102" i="55"/>
  <c r="L108" i="55"/>
  <c r="L109" i="55"/>
  <c r="L110" i="55"/>
  <c r="L111" i="55"/>
  <c r="L112" i="55"/>
  <c r="L113" i="55"/>
  <c r="L114" i="55"/>
  <c r="L120" i="55"/>
  <c r="L121" i="55"/>
  <c r="L122" i="55"/>
  <c r="L132" i="55"/>
  <c r="M132" i="55" s="1"/>
  <c r="L139" i="55"/>
  <c r="M139" i="55" s="1"/>
  <c r="L148" i="55"/>
  <c r="L152" i="55"/>
  <c r="L153" i="55"/>
  <c r="L156" i="55" s="1"/>
  <c r="K115" i="32"/>
  <c r="K123" i="32"/>
  <c r="K103" i="32"/>
  <c r="E38" i="21" s="1"/>
  <c r="L177" i="32"/>
  <c r="D38" i="21" s="1"/>
  <c r="L92" i="32"/>
  <c r="N93" i="32" s="1"/>
  <c r="L96" i="32"/>
  <c r="L97" i="32"/>
  <c r="L98" i="32"/>
  <c r="L99" i="32"/>
  <c r="L100" i="32"/>
  <c r="L101" i="32"/>
  <c r="L102" i="32"/>
  <c r="L108" i="32"/>
  <c r="L115" i="32" s="1"/>
  <c r="L109" i="32"/>
  <c r="L110" i="32"/>
  <c r="L111" i="32"/>
  <c r="L112" i="32"/>
  <c r="L113" i="32"/>
  <c r="L114" i="32"/>
  <c r="L120" i="32"/>
  <c r="L121" i="32"/>
  <c r="L122" i="32"/>
  <c r="L132" i="32"/>
  <c r="N133" i="32" s="1"/>
  <c r="L139" i="32"/>
  <c r="M139" i="32"/>
  <c r="L148" i="32"/>
  <c r="M148" i="32" s="1"/>
  <c r="L152" i="32"/>
  <c r="L153" i="32"/>
  <c r="L211" i="63"/>
  <c r="I211" i="63"/>
  <c r="G211" i="63"/>
  <c r="D211" i="63"/>
  <c r="B211" i="63"/>
  <c r="L202" i="63"/>
  <c r="K202" i="63"/>
  <c r="I181" i="63"/>
  <c r="N179" i="63"/>
  <c r="Q166" i="63"/>
  <c r="Q167" i="63" s="1"/>
  <c r="N170" i="63"/>
  <c r="N162" i="63"/>
  <c r="N163" i="63" s="1"/>
  <c r="O125" i="63"/>
  <c r="O117" i="63"/>
  <c r="K106" i="63"/>
  <c r="O105" i="63"/>
  <c r="M104" i="63"/>
  <c r="I27" i="63"/>
  <c r="H19" i="63"/>
  <c r="F17" i="63"/>
  <c r="F15" i="63"/>
  <c r="J6" i="63"/>
  <c r="L211" i="62"/>
  <c r="I211" i="62"/>
  <c r="G211" i="62"/>
  <c r="D211" i="62"/>
  <c r="B211" i="62"/>
  <c r="L202" i="62"/>
  <c r="K202" i="62"/>
  <c r="I181" i="62"/>
  <c r="N179" i="62"/>
  <c r="Q161" i="62"/>
  <c r="Q162" i="62" s="1"/>
  <c r="N170" i="62"/>
  <c r="M149" i="62"/>
  <c r="N141" i="62"/>
  <c r="M140" i="62"/>
  <c r="O125" i="62"/>
  <c r="O117" i="62"/>
  <c r="K106" i="62"/>
  <c r="O105" i="62"/>
  <c r="M93" i="62"/>
  <c r="I27" i="62"/>
  <c r="H19" i="62"/>
  <c r="F17" i="62"/>
  <c r="F15" i="62"/>
  <c r="J6" i="62"/>
  <c r="L211" i="61"/>
  <c r="I211" i="61"/>
  <c r="G211" i="61"/>
  <c r="D211" i="61"/>
  <c r="B211" i="61"/>
  <c r="L202" i="61"/>
  <c r="K202" i="61"/>
  <c r="I181" i="61"/>
  <c r="N179" i="61"/>
  <c r="N170" i="61"/>
  <c r="Q161" i="61"/>
  <c r="Q162" i="61" s="1"/>
  <c r="M140" i="61"/>
  <c r="O125" i="61"/>
  <c r="O117" i="61"/>
  <c r="K106" i="61"/>
  <c r="O105" i="61"/>
  <c r="I27" i="61"/>
  <c r="H19" i="61"/>
  <c r="F17" i="61"/>
  <c r="F15" i="61"/>
  <c r="J6" i="61"/>
  <c r="L211" i="60"/>
  <c r="I211" i="60"/>
  <c r="G211" i="60"/>
  <c r="D211" i="60"/>
  <c r="B211" i="60"/>
  <c r="L202" i="60"/>
  <c r="K202" i="60"/>
  <c r="I181" i="60"/>
  <c r="N179" i="60"/>
  <c r="Q161" i="60"/>
  <c r="Q162" i="60" s="1"/>
  <c r="N170" i="60"/>
  <c r="N150" i="60"/>
  <c r="M149" i="60"/>
  <c r="N134" i="60"/>
  <c r="O125" i="60"/>
  <c r="O117" i="60"/>
  <c r="K106" i="60"/>
  <c r="O105" i="60"/>
  <c r="I27" i="60"/>
  <c r="H19" i="60"/>
  <c r="F17" i="60"/>
  <c r="F15" i="60"/>
  <c r="J6" i="60"/>
  <c r="L211" i="59"/>
  <c r="I211" i="59"/>
  <c r="G211" i="59"/>
  <c r="D211" i="59"/>
  <c r="B211" i="59"/>
  <c r="L202" i="59"/>
  <c r="K202" i="59"/>
  <c r="I181" i="59"/>
  <c r="N179" i="59"/>
  <c r="Q161" i="59"/>
  <c r="Q162" i="59" s="1"/>
  <c r="N170" i="59"/>
  <c r="N150" i="59"/>
  <c r="M149" i="59"/>
  <c r="N141" i="59"/>
  <c r="M140" i="59"/>
  <c r="M133" i="59"/>
  <c r="O125" i="59"/>
  <c r="O117" i="59"/>
  <c r="K106" i="59"/>
  <c r="O105" i="59"/>
  <c r="N94" i="59"/>
  <c r="M93" i="59"/>
  <c r="I27" i="59"/>
  <c r="H19" i="59"/>
  <c r="F17" i="59"/>
  <c r="F15" i="59"/>
  <c r="J6" i="59"/>
  <c r="D211" i="58"/>
  <c r="B211" i="58"/>
  <c r="L202" i="58"/>
  <c r="K202" i="58"/>
  <c r="I181" i="58"/>
  <c r="N179" i="58"/>
  <c r="Q161" i="58"/>
  <c r="Q162" i="58" s="1"/>
  <c r="N170" i="58"/>
  <c r="N162" i="58"/>
  <c r="N163" i="58"/>
  <c r="M133" i="58"/>
  <c r="O125" i="58"/>
  <c r="O117" i="58"/>
  <c r="K106" i="58"/>
  <c r="O105" i="58"/>
  <c r="I27" i="58"/>
  <c r="H19" i="58"/>
  <c r="F17" i="58"/>
  <c r="F15" i="58"/>
  <c r="J6" i="58"/>
  <c r="D211" i="57"/>
  <c r="B211" i="57"/>
  <c r="L202" i="57"/>
  <c r="K202" i="57"/>
  <c r="I181" i="57"/>
  <c r="N179" i="57"/>
  <c r="Q161" i="57"/>
  <c r="Q162" i="57"/>
  <c r="N170" i="57"/>
  <c r="N162" i="57"/>
  <c r="N163" i="57" s="1"/>
  <c r="M149" i="57"/>
  <c r="N134" i="57"/>
  <c r="M133" i="57"/>
  <c r="O125" i="57"/>
  <c r="O117" i="57"/>
  <c r="K106" i="57"/>
  <c r="O105" i="57"/>
  <c r="I27" i="57"/>
  <c r="H19" i="57"/>
  <c r="F17" i="57"/>
  <c r="F15" i="57"/>
  <c r="J6" i="57"/>
  <c r="D211" i="56"/>
  <c r="B211" i="56"/>
  <c r="L202" i="56"/>
  <c r="K202" i="56"/>
  <c r="I181" i="56"/>
  <c r="N179" i="56"/>
  <c r="Q161" i="56"/>
  <c r="Q162" i="56" s="1"/>
  <c r="N170" i="56"/>
  <c r="N162" i="56"/>
  <c r="N163" i="56"/>
  <c r="M133" i="56"/>
  <c r="O125" i="56"/>
  <c r="O117" i="56"/>
  <c r="K106" i="56"/>
  <c r="O105" i="56"/>
  <c r="I27" i="56"/>
  <c r="H19" i="56"/>
  <c r="F17" i="56"/>
  <c r="F15" i="56"/>
  <c r="J6" i="56"/>
  <c r="D210" i="55"/>
  <c r="B210" i="55"/>
  <c r="L201" i="55"/>
  <c r="K201" i="55"/>
  <c r="I180" i="55"/>
  <c r="N178" i="55"/>
  <c r="N169" i="55"/>
  <c r="N162" i="55"/>
  <c r="N149" i="55"/>
  <c r="M148" i="55"/>
  <c r="O124" i="55"/>
  <c r="O116" i="55"/>
  <c r="K105" i="55"/>
  <c r="O104" i="55"/>
  <c r="N93" i="55"/>
  <c r="I26" i="55"/>
  <c r="H18" i="55"/>
  <c r="F16" i="55"/>
  <c r="F14" i="55"/>
  <c r="O124" i="32"/>
  <c r="O116" i="32"/>
  <c r="O104" i="32"/>
  <c r="I210" i="32"/>
  <c r="L210" i="32"/>
  <c r="G210" i="32"/>
  <c r="D210" i="32"/>
  <c r="B210" i="32"/>
  <c r="F14" i="32"/>
  <c r="H18" i="32"/>
  <c r="F16" i="32"/>
  <c r="N169" i="32"/>
  <c r="N162" i="32"/>
  <c r="K105" i="32"/>
  <c r="I26" i="32"/>
  <c r="E52" i="21"/>
  <c r="B41" i="33"/>
  <c r="B40" i="33"/>
  <c r="B39" i="33"/>
  <c r="B38" i="33"/>
  <c r="B37" i="33"/>
  <c r="B36" i="33"/>
  <c r="B35" i="33"/>
  <c r="B34" i="33"/>
  <c r="B33" i="33"/>
  <c r="B32" i="33"/>
  <c r="I180" i="32"/>
  <c r="L201" i="32"/>
  <c r="K201" i="32"/>
  <c r="K6" i="32"/>
  <c r="E54" i="21"/>
  <c r="N117" i="63"/>
  <c r="L162" i="56"/>
  <c r="M162" i="56" s="1"/>
  <c r="L162" i="61"/>
  <c r="L171" i="32"/>
  <c r="L172" i="56"/>
  <c r="L172" i="61"/>
  <c r="N158" i="56"/>
  <c r="M157" i="56"/>
  <c r="N158" i="57"/>
  <c r="M157" i="57"/>
  <c r="N94" i="58"/>
  <c r="L162" i="59"/>
  <c r="N162" i="59"/>
  <c r="N163" i="59" s="1"/>
  <c r="L172" i="59"/>
  <c r="F40" i="21"/>
  <c r="M93" i="58"/>
  <c r="L116" i="56"/>
  <c r="N140" i="32"/>
  <c r="M92" i="32"/>
  <c r="L124" i="56"/>
  <c r="N125" i="56"/>
  <c r="L116" i="57"/>
  <c r="N158" i="61"/>
  <c r="M157" i="61"/>
  <c r="N134" i="62"/>
  <c r="M133" i="62"/>
  <c r="L104" i="62"/>
  <c r="Q168" i="59"/>
  <c r="L104" i="56"/>
  <c r="N94" i="57"/>
  <c r="M93" i="57"/>
  <c r="L116" i="62"/>
  <c r="N158" i="59"/>
  <c r="M157" i="59"/>
  <c r="N150" i="58"/>
  <c r="N133" i="55"/>
  <c r="N94" i="61"/>
  <c r="Q168" i="61"/>
  <c r="M93" i="61"/>
  <c r="N150" i="61"/>
  <c r="M149" i="61"/>
  <c r="M93" i="56"/>
  <c r="N94" i="56"/>
  <c r="M149" i="56"/>
  <c r="M140" i="58"/>
  <c r="Q168" i="58"/>
  <c r="N162" i="61"/>
  <c r="N163" i="61"/>
  <c r="N162" i="62"/>
  <c r="N163" i="62" s="1"/>
  <c r="Q168" i="57"/>
  <c r="L116" i="58"/>
  <c r="F42" i="21"/>
  <c r="N162" i="60"/>
  <c r="N163" i="60" s="1"/>
  <c r="L104" i="61"/>
  <c r="M104" i="61"/>
  <c r="N105" i="61"/>
  <c r="N117" i="56"/>
  <c r="M116" i="56"/>
  <c r="L169" i="56"/>
  <c r="Q167" i="56"/>
  <c r="Q169" i="56" s="1"/>
  <c r="N105" i="56"/>
  <c r="Q166" i="56"/>
  <c r="M104" i="56"/>
  <c r="M116" i="58"/>
  <c r="N117" i="58"/>
  <c r="N105" i="62"/>
  <c r="M104" i="62"/>
  <c r="M116" i="57"/>
  <c r="N117" i="57"/>
  <c r="I32" i="33"/>
  <c r="T38" i="33"/>
  <c r="M33" i="33"/>
  <c r="I39" i="33"/>
  <c r="J34" i="33"/>
  <c r="J36" i="33"/>
  <c r="S37" i="33"/>
  <c r="C14" i="33"/>
  <c r="C16" i="33"/>
  <c r="P36" i="33"/>
  <c r="C35" i="33"/>
  <c r="C13" i="33"/>
  <c r="E39" i="33"/>
  <c r="M37" i="33"/>
  <c r="J35" i="33"/>
  <c r="L37" i="33"/>
  <c r="G38" i="33"/>
  <c r="F32" i="33"/>
  <c r="J32" i="33"/>
  <c r="K35" i="33"/>
  <c r="H39" i="33"/>
  <c r="D32" i="33"/>
  <c r="K41" i="33"/>
  <c r="F38" i="33"/>
  <c r="C17" i="33"/>
  <c r="T39" i="33"/>
  <c r="C36" i="33"/>
  <c r="I40" i="33"/>
  <c r="S35" i="33"/>
  <c r="I41" i="33"/>
  <c r="S38" i="33"/>
  <c r="E18" i="33"/>
  <c r="G32" i="33"/>
  <c r="E14" i="33"/>
  <c r="C38" i="33"/>
  <c r="E33" i="33"/>
  <c r="E40" i="33"/>
  <c r="J37" i="33"/>
  <c r="L38" i="33"/>
  <c r="G35" i="33"/>
  <c r="F40" i="33"/>
  <c r="H41" i="33"/>
  <c r="S36" i="33"/>
  <c r="P39" i="33"/>
  <c r="M39" i="33"/>
  <c r="E15" i="33"/>
  <c r="I33" i="33"/>
  <c r="D39" i="33"/>
  <c r="H34" i="33"/>
  <c r="I38" i="33"/>
  <c r="I36" i="33"/>
  <c r="S32" i="33"/>
  <c r="C39" i="33"/>
  <c r="J33" i="33"/>
  <c r="F33" i="33"/>
  <c r="C18" i="33"/>
  <c r="E19" i="33"/>
  <c r="E20" i="33"/>
  <c r="L32" i="33"/>
  <c r="H37" i="33"/>
  <c r="C19" i="33"/>
  <c r="E13" i="33"/>
  <c r="S33" i="33"/>
  <c r="T40" i="33"/>
  <c r="K39" i="33"/>
  <c r="H33" i="33"/>
  <c r="K40" i="33"/>
  <c r="H38" i="33"/>
  <c r="M34" i="33"/>
  <c r="C33" i="33"/>
  <c r="T36" i="33"/>
  <c r="D35" i="33"/>
  <c r="H36" i="33"/>
  <c r="F37" i="33"/>
  <c r="L41" i="33"/>
  <c r="S34" i="33"/>
  <c r="E11" i="33"/>
  <c r="G39" i="33"/>
  <c r="H40" i="33"/>
  <c r="E16" i="33"/>
  <c r="G40" i="33"/>
  <c r="L39" i="33"/>
  <c r="E37" i="33"/>
  <c r="L40" i="33"/>
  <c r="E35" i="33"/>
  <c r="M35" i="33"/>
  <c r="L35" i="33"/>
  <c r="E36" i="33"/>
  <c r="G33" i="33"/>
  <c r="T37" i="33"/>
  <c r="M36" i="33"/>
  <c r="K36" i="33"/>
  <c r="K33" i="33"/>
  <c r="K34" i="33"/>
  <c r="C41" i="33"/>
  <c r="J41" i="33"/>
  <c r="E41" i="33"/>
  <c r="G41" i="33"/>
  <c r="S39" i="33"/>
  <c r="E17" i="33"/>
  <c r="J40" i="33"/>
  <c r="P35" i="33"/>
  <c r="D40" i="33"/>
  <c r="J38" i="33"/>
  <c r="C37" i="33"/>
  <c r="D36" i="33"/>
  <c r="C11" i="33"/>
  <c r="K32" i="33"/>
  <c r="P32" i="33"/>
  <c r="P37" i="33"/>
  <c r="J39" i="33"/>
  <c r="T32" i="33"/>
  <c r="P38" i="33"/>
  <c r="D33" i="33"/>
  <c r="D41" i="33"/>
  <c r="L36" i="33"/>
  <c r="C40" i="33"/>
  <c r="C32" i="33"/>
  <c r="S40" i="33"/>
  <c r="T33" i="33"/>
  <c r="H35" i="33"/>
  <c r="M40" i="33"/>
  <c r="I34" i="33"/>
  <c r="M38" i="33"/>
  <c r="G36" i="33"/>
  <c r="F35" i="33"/>
  <c r="E38" i="33"/>
  <c r="I37" i="33"/>
  <c r="K37" i="33"/>
  <c r="D38" i="33"/>
  <c r="G37" i="33"/>
  <c r="D37" i="33"/>
  <c r="H32" i="33"/>
  <c r="T35" i="33"/>
  <c r="L33" i="33"/>
  <c r="C15" i="33"/>
  <c r="F41" i="33"/>
  <c r="O34" i="33"/>
  <c r="I35" i="33"/>
  <c r="P34" i="33"/>
  <c r="E12" i="33"/>
  <c r="F36" i="33"/>
  <c r="C12" i="33"/>
  <c r="K38" i="33"/>
  <c r="M32" i="33"/>
  <c r="F39" i="33"/>
  <c r="M41" i="33"/>
  <c r="S41" i="33"/>
  <c r="L115" i="55" l="1"/>
  <c r="M115" i="32"/>
  <c r="N116" i="32"/>
  <c r="L123" i="32"/>
  <c r="N124" i="32" s="1"/>
  <c r="L156" i="32"/>
  <c r="N157" i="32" s="1"/>
  <c r="F38" i="21"/>
  <c r="M115" i="55"/>
  <c r="N116" i="55"/>
  <c r="L123" i="55"/>
  <c r="N140" i="55"/>
  <c r="F39" i="21"/>
  <c r="L161" i="55"/>
  <c r="M161" i="55" s="1"/>
  <c r="L165" i="55"/>
  <c r="L166" i="55" s="1"/>
  <c r="L167" i="55"/>
  <c r="L160" i="55"/>
  <c r="R162" i="59"/>
  <c r="Q160" i="32"/>
  <c r="Q161" i="32" s="1"/>
  <c r="R161" i="32" s="1"/>
  <c r="L160" i="32"/>
  <c r="L161" i="32" s="1"/>
  <c r="N149" i="32"/>
  <c r="L167" i="32"/>
  <c r="M132" i="32"/>
  <c r="L103" i="32"/>
  <c r="M93" i="63"/>
  <c r="Q168" i="63"/>
  <c r="F47" i="21"/>
  <c r="M133" i="63"/>
  <c r="M140" i="63"/>
  <c r="N141" i="63"/>
  <c r="Q169" i="63"/>
  <c r="Q160" i="55"/>
  <c r="Q161" i="55" s="1"/>
  <c r="L171" i="55"/>
  <c r="L172" i="62"/>
  <c r="Q167" i="55"/>
  <c r="Q168" i="62"/>
  <c r="M149" i="63"/>
  <c r="N124" i="55"/>
  <c r="R162" i="56"/>
  <c r="Q166" i="61"/>
  <c r="M161" i="32"/>
  <c r="M156" i="32"/>
  <c r="R162" i="61"/>
  <c r="M162" i="61"/>
  <c r="N157" i="55"/>
  <c r="M156" i="55"/>
  <c r="E48" i="21"/>
  <c r="R162" i="57"/>
  <c r="M162" i="57"/>
  <c r="N105" i="57"/>
  <c r="M104" i="57"/>
  <c r="Q166" i="57"/>
  <c r="Q167" i="57" s="1"/>
  <c r="M162" i="58"/>
  <c r="R162" i="58"/>
  <c r="Q167" i="58"/>
  <c r="M104" i="58"/>
  <c r="N105" i="58"/>
  <c r="Q166" i="58"/>
  <c r="M116" i="59"/>
  <c r="N117" i="59"/>
  <c r="M162" i="62"/>
  <c r="R162" i="62"/>
  <c r="N105" i="63"/>
  <c r="L172" i="63"/>
  <c r="N105" i="59"/>
  <c r="Q166" i="59"/>
  <c r="M104" i="59"/>
  <c r="N105" i="60"/>
  <c r="Q166" i="60"/>
  <c r="M104" i="60"/>
  <c r="N117" i="61"/>
  <c r="M116" i="61"/>
  <c r="Q167" i="61"/>
  <c r="N158" i="63"/>
  <c r="M157" i="63"/>
  <c r="L162" i="63"/>
  <c r="Q161" i="63"/>
  <c r="Q162" i="63" s="1"/>
  <c r="R162" i="60"/>
  <c r="M162" i="60"/>
  <c r="N117" i="60"/>
  <c r="M116" i="60"/>
  <c r="N158" i="62"/>
  <c r="M157" i="62"/>
  <c r="M169" i="56"/>
  <c r="L174" i="56"/>
  <c r="R169" i="56"/>
  <c r="L175" i="56" s="1"/>
  <c r="N158" i="58"/>
  <c r="M157" i="58"/>
  <c r="N158" i="60"/>
  <c r="M157" i="60"/>
  <c r="Q165" i="55"/>
  <c r="N94" i="60"/>
  <c r="N141" i="57"/>
  <c r="M92" i="55"/>
  <c r="N141" i="56"/>
  <c r="M116" i="62"/>
  <c r="Q167" i="32"/>
  <c r="M162" i="59"/>
  <c r="N117" i="62"/>
  <c r="Q166" i="62"/>
  <c r="Q167" i="62" s="1"/>
  <c r="M103" i="55"/>
  <c r="Q168" i="60"/>
  <c r="M140" i="60"/>
  <c r="M133" i="61"/>
  <c r="N40" i="33"/>
  <c r="N39" i="33"/>
  <c r="N36" i="33"/>
  <c r="N37" i="33"/>
  <c r="N35" i="33"/>
  <c r="J42" i="33"/>
  <c r="H42" i="33"/>
  <c r="I42" i="33"/>
  <c r="N41" i="33"/>
  <c r="K42" i="33"/>
  <c r="N38" i="33"/>
  <c r="N33" i="33"/>
  <c r="M42" i="33"/>
  <c r="P40" i="33"/>
  <c r="C34" i="33"/>
  <c r="T34" i="33"/>
  <c r="P33" i="33"/>
  <c r="D34" i="33"/>
  <c r="L34" i="33"/>
  <c r="F34" i="33"/>
  <c r="E34" i="33"/>
  <c r="Q34" i="33"/>
  <c r="G34" i="33"/>
  <c r="R34" i="33"/>
  <c r="E32" i="33"/>
  <c r="P41" i="33"/>
  <c r="R161" i="55" l="1"/>
  <c r="F48" i="21"/>
  <c r="N32" i="33"/>
  <c r="M103" i="32"/>
  <c r="N104" i="32"/>
  <c r="Q165" i="32"/>
  <c r="L165" i="32"/>
  <c r="L166" i="32" s="1"/>
  <c r="L168" i="55"/>
  <c r="M168" i="55" s="1"/>
  <c r="C42" i="33"/>
  <c r="G42" i="33"/>
  <c r="L42" i="33"/>
  <c r="N34" i="33"/>
  <c r="F42" i="33"/>
  <c r="P42" i="33"/>
  <c r="E42" i="33"/>
  <c r="D42" i="33"/>
  <c r="L169" i="57"/>
  <c r="L169" i="59"/>
  <c r="Q169" i="62"/>
  <c r="M162" i="63"/>
  <c r="R162" i="63"/>
  <c r="Q169" i="60"/>
  <c r="Q169" i="57"/>
  <c r="C40" i="21"/>
  <c r="L169" i="62"/>
  <c r="Q167" i="59"/>
  <c r="Q169" i="59" s="1"/>
  <c r="L169" i="58"/>
  <c r="Q169" i="61"/>
  <c r="L169" i="61"/>
  <c r="Q167" i="60"/>
  <c r="Q169" i="58"/>
  <c r="Q166" i="32"/>
  <c r="Q168" i="32" s="1"/>
  <c r="Q166" i="55"/>
  <c r="Q168" i="55" s="1"/>
  <c r="L169" i="60"/>
  <c r="L169" i="63"/>
  <c r="O39" i="33"/>
  <c r="O35" i="33"/>
  <c r="O41" i="33"/>
  <c r="O37" i="33"/>
  <c r="O38" i="33"/>
  <c r="O33" i="33"/>
  <c r="O40" i="33"/>
  <c r="O36" i="33"/>
  <c r="L168" i="32" l="1"/>
  <c r="R168" i="32" s="1"/>
  <c r="L174" i="32" s="1"/>
  <c r="N42" i="33"/>
  <c r="R168" i="55"/>
  <c r="L174" i="55" s="1"/>
  <c r="L173" i="55"/>
  <c r="M169" i="58"/>
  <c r="R169" i="58"/>
  <c r="L175" i="58" s="1"/>
  <c r="L174" i="58"/>
  <c r="M169" i="62"/>
  <c r="R169" i="62"/>
  <c r="L175" i="62" s="1"/>
  <c r="L174" i="62"/>
  <c r="M169" i="63"/>
  <c r="R169" i="63"/>
  <c r="L175" i="63" s="1"/>
  <c r="L174" i="63"/>
  <c r="R169" i="60"/>
  <c r="L175" i="60" s="1"/>
  <c r="M169" i="60"/>
  <c r="L174" i="60"/>
  <c r="R169" i="61"/>
  <c r="L175" i="61" s="1"/>
  <c r="M169" i="61"/>
  <c r="L174" i="61"/>
  <c r="M169" i="59"/>
  <c r="R169" i="59"/>
  <c r="L175" i="59" s="1"/>
  <c r="L174" i="59"/>
  <c r="R169" i="57"/>
  <c r="L175" i="57" s="1"/>
  <c r="M169" i="57"/>
  <c r="L174" i="57"/>
  <c r="R40" i="33"/>
  <c r="Q35" i="33"/>
  <c r="R32" i="33"/>
  <c r="Q37" i="33"/>
  <c r="Q40" i="33"/>
  <c r="R33" i="33"/>
  <c r="R38" i="33"/>
  <c r="Q38" i="33"/>
  <c r="R36" i="33"/>
  <c r="Q36" i="33"/>
  <c r="R37" i="33"/>
  <c r="R35" i="33"/>
  <c r="O32" i="33"/>
  <c r="Q33" i="33"/>
  <c r="R41" i="33"/>
  <c r="R39" i="33"/>
  <c r="Q41" i="33"/>
  <c r="Q39" i="33"/>
  <c r="M168" i="32" l="1"/>
  <c r="L173" i="32"/>
  <c r="O42" i="33"/>
  <c r="L178" i="63"/>
  <c r="C39" i="21"/>
  <c r="R42" i="33"/>
  <c r="C43" i="21"/>
  <c r="C47" i="21"/>
  <c r="C45" i="21"/>
  <c r="C44" i="21"/>
  <c r="C42" i="21"/>
  <c r="C41" i="21"/>
  <c r="C46" i="21"/>
  <c r="Q32" i="33"/>
  <c r="T41" i="33"/>
  <c r="Q42" i="33" l="1"/>
  <c r="C38" i="21"/>
  <c r="C48" i="21" s="1"/>
  <c r="T42" i="33"/>
  <c r="S42" i="33" s="1"/>
  <c r="D47" i="21"/>
  <c r="D48" i="21" s="1"/>
</calcChain>
</file>

<file path=xl/comments1.xml><?xml version="1.0" encoding="utf-8"?>
<comments xmlns="http://schemas.openxmlformats.org/spreadsheetml/2006/main">
  <authors>
    <author>GauthierA</author>
    <author>Gentier</author>
    <author>Alain Gauthier</author>
  </authors>
  <commentList>
    <comment ref="B13" authorId="0" shapeId="0">
      <text>
        <r>
          <rPr>
            <b/>
            <sz val="10"/>
            <color indexed="81"/>
            <rFont val="Arial"/>
            <family val="2"/>
          </rPr>
          <t>Maximum 20 caractères</t>
        </r>
      </text>
    </comment>
    <comment ref="B14" authorId="1" shapeId="0">
      <text>
        <r>
          <rPr>
            <b/>
            <sz val="8"/>
            <color indexed="81"/>
            <rFont val="Tahoma"/>
            <charset val="1"/>
          </rPr>
          <t>2 lignes maximum</t>
        </r>
        <r>
          <rPr>
            <sz val="8"/>
            <color indexed="81"/>
            <rFont val="Tahoma"/>
            <charset val="1"/>
          </rPr>
          <t xml:space="preserve">
</t>
        </r>
      </text>
    </comment>
    <comment ref="B16" authorId="1" shapeId="0">
      <text>
        <r>
          <rPr>
            <b/>
            <sz val="8"/>
            <color indexed="81"/>
            <rFont val="Tahoma"/>
            <charset val="1"/>
          </rPr>
          <t>2 lignes maximum</t>
        </r>
        <r>
          <rPr>
            <sz val="8"/>
            <color indexed="81"/>
            <rFont val="Tahoma"/>
            <charset val="1"/>
          </rPr>
          <t xml:space="preserve">
</t>
        </r>
      </text>
    </comment>
    <comment ref="B19" authorId="0" shapeId="0">
      <text>
        <r>
          <rPr>
            <b/>
            <sz val="8"/>
            <color indexed="81"/>
            <rFont val="Tahoma"/>
          </rPr>
          <t xml:space="preserve">Pour cet appel à projets, 
la durée du projet doit être comprise </t>
        </r>
        <r>
          <rPr>
            <b/>
            <sz val="8"/>
            <color indexed="10"/>
            <rFont val="Tahoma"/>
            <family val="2"/>
          </rPr>
          <t>entre 12 et 48 mois</t>
        </r>
        <r>
          <rPr>
            <b/>
            <sz val="8"/>
            <color indexed="81"/>
            <rFont val="Tahoma"/>
          </rPr>
          <t>.</t>
        </r>
      </text>
    </comment>
    <comment ref="C22" authorId="1" shapeId="0">
      <text>
        <r>
          <rPr>
            <b/>
            <sz val="8"/>
            <color indexed="81"/>
            <rFont val="Tahoma"/>
            <charset val="1"/>
          </rPr>
          <t>Menu déroulant</t>
        </r>
        <r>
          <rPr>
            <sz val="8"/>
            <color indexed="81"/>
            <rFont val="Tahoma"/>
            <charset val="1"/>
          </rPr>
          <t xml:space="preserve">
</t>
        </r>
      </text>
    </comment>
    <comment ref="C24" authorId="1" shapeId="0">
      <text>
        <r>
          <rPr>
            <b/>
            <sz val="8"/>
            <color indexed="81"/>
            <rFont val="Tahoma"/>
            <charset val="1"/>
          </rPr>
          <t>Menu déroulant</t>
        </r>
        <r>
          <rPr>
            <sz val="8"/>
            <color indexed="81"/>
            <rFont val="Tahoma"/>
            <charset val="1"/>
          </rPr>
          <t xml:space="preserve">
</t>
        </r>
      </text>
    </comment>
    <comment ref="F24" authorId="1" shapeId="0">
      <text>
        <r>
          <rPr>
            <b/>
            <sz val="8"/>
            <color indexed="81"/>
            <rFont val="Tahoma"/>
            <charset val="1"/>
          </rPr>
          <t>Menu déroulant</t>
        </r>
        <r>
          <rPr>
            <sz val="8"/>
            <color indexed="81"/>
            <rFont val="Tahoma"/>
            <charset val="1"/>
          </rPr>
          <t xml:space="preserve">
</t>
        </r>
      </text>
    </comment>
    <comment ref="C26" authorId="1" shapeId="0">
      <text>
        <r>
          <rPr>
            <b/>
            <sz val="8"/>
            <color indexed="81"/>
            <rFont val="Tahoma"/>
            <charset val="1"/>
          </rPr>
          <t>Menu déroulant</t>
        </r>
        <r>
          <rPr>
            <sz val="8"/>
            <color indexed="81"/>
            <rFont val="Tahoma"/>
            <charset val="1"/>
          </rPr>
          <t xml:space="preserve">
</t>
        </r>
      </text>
    </comment>
    <comment ref="A57" authorId="2" shapeId="0">
      <text>
        <r>
          <rPr>
            <b/>
            <sz val="8"/>
            <color indexed="81"/>
            <rFont val="Tahoma"/>
          </rPr>
          <t>1. Environ 1000 caractères par ligne EXCEL
2. Hauteur de ligne fixée sur la base de Arial 10</t>
        </r>
      </text>
    </comment>
  </commentList>
</comments>
</file>

<file path=xl/comments10.xml><?xml version="1.0" encoding="utf-8"?>
<comments xmlns="http://schemas.openxmlformats.org/spreadsheetml/2006/main">
  <authors>
    <author>Gentier</author>
    <author>Anonyme</author>
    <author>Alain Gauthier</author>
    <author>gentier</author>
  </authors>
  <commentList>
    <comment ref="B10" authorId="0" shapeId="0">
      <text>
        <r>
          <rPr>
            <b/>
            <sz val="8"/>
            <color indexed="81"/>
            <rFont val="Tahoma"/>
            <charset val="1"/>
          </rPr>
          <t>Menu déroulant</t>
        </r>
        <r>
          <rPr>
            <sz val="8"/>
            <color indexed="81"/>
            <rFont val="Tahoma"/>
            <charset val="1"/>
          </rPr>
          <t xml:space="preserve">
</t>
        </r>
      </text>
    </comment>
    <comment ref="E25" authorId="0" shapeId="0">
      <text>
        <r>
          <rPr>
            <b/>
            <sz val="8"/>
            <color indexed="81"/>
            <rFont val="Tahoma"/>
            <charset val="1"/>
          </rPr>
          <t>Menu déroulant</t>
        </r>
        <r>
          <rPr>
            <sz val="8"/>
            <color indexed="81"/>
            <rFont val="Tahoma"/>
            <charset val="1"/>
          </rPr>
          <t xml:space="preserve">
</t>
        </r>
      </text>
    </comment>
    <comment ref="L25" authorId="1" shapeId="0">
      <text>
        <r>
          <rPr>
            <b/>
            <sz val="8"/>
            <color indexed="81"/>
            <rFont val="Tahoma"/>
          </rPr>
          <t>Menu déroulant</t>
        </r>
        <r>
          <rPr>
            <sz val="8"/>
            <color indexed="81"/>
            <rFont val="Tahoma"/>
          </rPr>
          <t xml:space="preserve">
</t>
        </r>
      </text>
    </comment>
    <comment ref="E37" authorId="0" shapeId="0">
      <text>
        <r>
          <rPr>
            <b/>
            <sz val="8"/>
            <color indexed="81"/>
            <rFont val="Tahoma"/>
            <charset val="1"/>
          </rPr>
          <t>Menu déroulant</t>
        </r>
        <r>
          <rPr>
            <sz val="8"/>
            <color indexed="81"/>
            <rFont val="Tahoma"/>
            <charset val="1"/>
          </rPr>
          <t xml:space="preserve">
</t>
        </r>
      </text>
    </comment>
    <comment ref="F45" authorId="0" shapeId="0">
      <text>
        <r>
          <rPr>
            <b/>
            <sz val="8"/>
            <color indexed="81"/>
            <rFont val="Tahoma"/>
            <charset val="1"/>
          </rPr>
          <t>Menu déroulant</t>
        </r>
        <r>
          <rPr>
            <sz val="8"/>
            <color indexed="81"/>
            <rFont val="Tahoma"/>
            <charset val="1"/>
          </rPr>
          <t xml:space="preserve">
</t>
        </r>
      </text>
    </comment>
    <comment ref="B63" authorId="0" shapeId="0">
      <text>
        <r>
          <rPr>
            <b/>
            <sz val="8"/>
            <color indexed="81"/>
            <rFont val="Tahoma"/>
            <charset val="1"/>
          </rPr>
          <t>Menu déroulant</t>
        </r>
        <r>
          <rPr>
            <sz val="8"/>
            <color indexed="81"/>
            <rFont val="Tahoma"/>
            <charset val="1"/>
          </rPr>
          <t xml:space="preserve">
</t>
        </r>
      </text>
    </comment>
    <comment ref="B75" authorId="0" shapeId="0">
      <text>
        <r>
          <rPr>
            <b/>
            <sz val="8"/>
            <color indexed="81"/>
            <rFont val="Tahoma"/>
            <charset val="1"/>
          </rPr>
          <t>Menu déroulant</t>
        </r>
        <r>
          <rPr>
            <sz val="8"/>
            <color indexed="81"/>
            <rFont val="Tahoma"/>
            <charset val="1"/>
          </rPr>
          <t xml:space="preserve">
</t>
        </r>
      </text>
    </comment>
    <comment ref="B86"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6" authorId="2" shapeId="0">
      <text>
        <r>
          <rPr>
            <sz val="8"/>
            <color indexed="81"/>
            <rFont val="Tahoma"/>
          </rPr>
          <t xml:space="preserve">Coût mensuel y compris charges et taxes sur le salaire.
</t>
        </r>
      </text>
    </comment>
    <comment ref="J108" authorId="2" shapeId="0">
      <text>
        <r>
          <rPr>
            <sz val="8"/>
            <color indexed="81"/>
            <rFont val="Tahoma"/>
          </rPr>
          <t xml:space="preserve">Coût mensuel y compris charges et taxes sur le salaire.
</t>
        </r>
      </text>
    </comment>
    <comment ref="J120" authorId="2" shapeId="0">
      <text>
        <r>
          <rPr>
            <sz val="8"/>
            <color indexed="81"/>
            <rFont val="Tahoma"/>
          </rPr>
          <t xml:space="preserve">Coût mensuel y compris charges et taxes sur le salaire.
</t>
        </r>
      </text>
    </comment>
    <comment ref="I172" authorId="3" shapeId="0">
      <text>
        <r>
          <rPr>
            <b/>
            <sz val="8"/>
            <color indexed="81"/>
            <rFont val="Tahoma"/>
          </rPr>
          <t>Le taux d'environnement doit être compris entre 0 et 100%</t>
        </r>
      </text>
    </comment>
    <comment ref="L172"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5"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2" shapeId="0">
      <text>
        <r>
          <rPr>
            <b/>
            <sz val="8"/>
            <color indexed="81"/>
            <rFont val="Tahoma"/>
          </rPr>
          <t>Le taux d'aide doit être renseigné pour que  l'aide demandée soit calculée</t>
        </r>
      </text>
    </comment>
  </commentList>
</comments>
</file>

<file path=xl/comments11.xml><?xml version="1.0" encoding="utf-8"?>
<comments xmlns="http://schemas.openxmlformats.org/spreadsheetml/2006/main">
  <authors>
    <author>Gentier</author>
    <author>Anonyme</author>
    <author>Alain Gauthier</author>
    <author>gentier</author>
  </authors>
  <commentList>
    <comment ref="B10" authorId="0" shapeId="0">
      <text>
        <r>
          <rPr>
            <b/>
            <sz val="8"/>
            <color indexed="81"/>
            <rFont val="Tahoma"/>
            <charset val="1"/>
          </rPr>
          <t>Menu déroulant</t>
        </r>
        <r>
          <rPr>
            <sz val="8"/>
            <color indexed="81"/>
            <rFont val="Tahoma"/>
            <charset val="1"/>
          </rPr>
          <t xml:space="preserve">
</t>
        </r>
      </text>
    </comment>
    <comment ref="E25" authorId="0" shapeId="0">
      <text>
        <r>
          <rPr>
            <b/>
            <sz val="8"/>
            <color indexed="81"/>
            <rFont val="Tahoma"/>
            <charset val="1"/>
          </rPr>
          <t>Menu déroulant</t>
        </r>
        <r>
          <rPr>
            <sz val="8"/>
            <color indexed="81"/>
            <rFont val="Tahoma"/>
            <charset val="1"/>
          </rPr>
          <t xml:space="preserve">
</t>
        </r>
      </text>
    </comment>
    <comment ref="L25" authorId="1" shapeId="0">
      <text>
        <r>
          <rPr>
            <b/>
            <sz val="8"/>
            <color indexed="81"/>
            <rFont val="Tahoma"/>
          </rPr>
          <t>Menu déroulant</t>
        </r>
        <r>
          <rPr>
            <sz val="8"/>
            <color indexed="81"/>
            <rFont val="Tahoma"/>
          </rPr>
          <t xml:space="preserve">
</t>
        </r>
      </text>
    </comment>
    <comment ref="E37" authorId="0" shapeId="0">
      <text>
        <r>
          <rPr>
            <b/>
            <sz val="8"/>
            <color indexed="81"/>
            <rFont val="Tahoma"/>
            <charset val="1"/>
          </rPr>
          <t>Menu déroulant</t>
        </r>
        <r>
          <rPr>
            <sz val="8"/>
            <color indexed="81"/>
            <rFont val="Tahoma"/>
            <charset val="1"/>
          </rPr>
          <t xml:space="preserve">
</t>
        </r>
      </text>
    </comment>
    <comment ref="F45" authorId="0" shapeId="0">
      <text>
        <r>
          <rPr>
            <b/>
            <sz val="8"/>
            <color indexed="81"/>
            <rFont val="Tahoma"/>
            <charset val="1"/>
          </rPr>
          <t>Menu déroulant</t>
        </r>
        <r>
          <rPr>
            <sz val="8"/>
            <color indexed="81"/>
            <rFont val="Tahoma"/>
            <charset val="1"/>
          </rPr>
          <t xml:space="preserve">
</t>
        </r>
      </text>
    </comment>
    <comment ref="B63" authorId="0" shapeId="0">
      <text>
        <r>
          <rPr>
            <b/>
            <sz val="8"/>
            <color indexed="81"/>
            <rFont val="Tahoma"/>
            <charset val="1"/>
          </rPr>
          <t>Menu déroulant</t>
        </r>
        <r>
          <rPr>
            <sz val="8"/>
            <color indexed="81"/>
            <rFont val="Tahoma"/>
            <charset val="1"/>
          </rPr>
          <t xml:space="preserve">
</t>
        </r>
      </text>
    </comment>
    <comment ref="B75" authorId="0" shapeId="0">
      <text>
        <r>
          <rPr>
            <b/>
            <sz val="8"/>
            <color indexed="81"/>
            <rFont val="Tahoma"/>
            <charset val="1"/>
          </rPr>
          <t>Menu déroulant</t>
        </r>
        <r>
          <rPr>
            <sz val="8"/>
            <color indexed="81"/>
            <rFont val="Tahoma"/>
            <charset val="1"/>
          </rPr>
          <t xml:space="preserve">
</t>
        </r>
      </text>
    </comment>
    <comment ref="B86"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6" authorId="2" shapeId="0">
      <text>
        <r>
          <rPr>
            <sz val="8"/>
            <color indexed="81"/>
            <rFont val="Tahoma"/>
          </rPr>
          <t xml:space="preserve">Coût mensuel y compris charges et taxes sur le salaire.
</t>
        </r>
      </text>
    </comment>
    <comment ref="J108" authorId="2" shapeId="0">
      <text>
        <r>
          <rPr>
            <sz val="8"/>
            <color indexed="81"/>
            <rFont val="Tahoma"/>
          </rPr>
          <t xml:space="preserve">Coût mensuel y compris charges et taxes sur le salaire.
</t>
        </r>
      </text>
    </comment>
    <comment ref="J120" authorId="2" shapeId="0">
      <text>
        <r>
          <rPr>
            <sz val="8"/>
            <color indexed="81"/>
            <rFont val="Tahoma"/>
          </rPr>
          <t xml:space="preserve">Coût mensuel y compris charges et taxes sur le salaire.
</t>
        </r>
      </text>
    </comment>
    <comment ref="I172" authorId="3" shapeId="0">
      <text>
        <r>
          <rPr>
            <b/>
            <sz val="8"/>
            <color indexed="81"/>
            <rFont val="Tahoma"/>
          </rPr>
          <t>Le taux d'environnement doit être compris entre 0 et 100%</t>
        </r>
      </text>
    </comment>
    <comment ref="L172"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5"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2" shapeId="0">
      <text>
        <r>
          <rPr>
            <b/>
            <sz val="8"/>
            <color indexed="81"/>
            <rFont val="Tahoma"/>
          </rPr>
          <t>Le taux d'aide doit être renseigné pour que  l'aide demandée soit calculée</t>
        </r>
      </text>
    </comment>
  </commentList>
</comments>
</file>

<file path=xl/comments2.xml><?xml version="1.0" encoding="utf-8"?>
<comments xmlns="http://schemas.openxmlformats.org/spreadsheetml/2006/main">
  <authors>
    <author>Gentier</author>
    <author>Anonyme</author>
    <author>Alain Gauthier</author>
    <author>gentier</author>
  </authors>
  <commentList>
    <comment ref="B9" authorId="0" shapeId="0">
      <text>
        <r>
          <rPr>
            <b/>
            <sz val="8"/>
            <color indexed="81"/>
            <rFont val="Tahoma"/>
            <charset val="1"/>
          </rPr>
          <t>Menu déroulant</t>
        </r>
        <r>
          <rPr>
            <sz val="8"/>
            <color indexed="81"/>
            <rFont val="Tahoma"/>
            <charset val="1"/>
          </rPr>
          <t xml:space="preserve">
</t>
        </r>
      </text>
    </comment>
    <comment ref="E24" authorId="0" shapeId="0">
      <text>
        <r>
          <rPr>
            <b/>
            <sz val="8"/>
            <color indexed="81"/>
            <rFont val="Tahoma"/>
            <charset val="1"/>
          </rPr>
          <t>Menu déroulant</t>
        </r>
        <r>
          <rPr>
            <sz val="8"/>
            <color indexed="81"/>
            <rFont val="Tahoma"/>
            <charset val="1"/>
          </rPr>
          <t xml:space="preserve">
</t>
        </r>
      </text>
    </comment>
    <comment ref="L24" authorId="1" shapeId="0">
      <text>
        <r>
          <rPr>
            <b/>
            <sz val="8"/>
            <color indexed="81"/>
            <rFont val="Tahoma"/>
          </rPr>
          <t>Menu déroulant</t>
        </r>
        <r>
          <rPr>
            <sz val="8"/>
            <color indexed="81"/>
            <rFont val="Tahoma"/>
          </rPr>
          <t xml:space="preserve">
</t>
        </r>
      </text>
    </comment>
    <comment ref="E36" authorId="0" shapeId="0">
      <text>
        <r>
          <rPr>
            <b/>
            <sz val="8"/>
            <color indexed="81"/>
            <rFont val="Tahoma"/>
            <charset val="1"/>
          </rPr>
          <t>Menu déroulant</t>
        </r>
        <r>
          <rPr>
            <sz val="8"/>
            <color indexed="81"/>
            <rFont val="Tahoma"/>
            <charset val="1"/>
          </rPr>
          <t xml:space="preserve">
</t>
        </r>
      </text>
    </comment>
    <comment ref="F44" authorId="0" shapeId="0">
      <text>
        <r>
          <rPr>
            <b/>
            <sz val="8"/>
            <color indexed="81"/>
            <rFont val="Tahoma"/>
            <charset val="1"/>
          </rPr>
          <t>Menu déroulant</t>
        </r>
        <r>
          <rPr>
            <sz val="8"/>
            <color indexed="81"/>
            <rFont val="Tahoma"/>
            <charset val="1"/>
          </rPr>
          <t xml:space="preserve">
</t>
        </r>
      </text>
    </comment>
    <comment ref="B73" authorId="0" shapeId="0">
      <text>
        <r>
          <rPr>
            <b/>
            <sz val="8"/>
            <color indexed="81"/>
            <rFont val="Tahoma"/>
            <charset val="1"/>
          </rPr>
          <t>Menu déroulant</t>
        </r>
        <r>
          <rPr>
            <sz val="8"/>
            <color indexed="81"/>
            <rFont val="Tahoma"/>
            <charset val="1"/>
          </rPr>
          <t xml:space="preserve">
</t>
        </r>
      </text>
    </comment>
    <comment ref="B79" authorId="0" shapeId="0">
      <text>
        <r>
          <rPr>
            <b/>
            <sz val="8"/>
            <color indexed="81"/>
            <rFont val="Tahoma"/>
            <charset val="1"/>
          </rPr>
          <t>Menu déroulant</t>
        </r>
        <r>
          <rPr>
            <sz val="8"/>
            <color indexed="81"/>
            <rFont val="Tahoma"/>
            <charset val="1"/>
          </rPr>
          <t xml:space="preserve">
</t>
        </r>
      </text>
    </comment>
    <comment ref="B85"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5" authorId="2" shapeId="0">
      <text>
        <r>
          <rPr>
            <sz val="8"/>
            <color indexed="81"/>
            <rFont val="Tahoma"/>
          </rPr>
          <t xml:space="preserve">Coût mensuel y compris charges et taxes sur le salaire.
</t>
        </r>
      </text>
    </comment>
    <comment ref="J107" authorId="2" shapeId="0">
      <text>
        <r>
          <rPr>
            <sz val="8"/>
            <color indexed="81"/>
            <rFont val="Tahoma"/>
          </rPr>
          <t xml:space="preserve">Coût mensuel y compris charges et taxes sur le salaire.
</t>
        </r>
      </text>
    </comment>
    <comment ref="J119" authorId="2" shapeId="0">
      <text>
        <r>
          <rPr>
            <sz val="8"/>
            <color indexed="81"/>
            <rFont val="Tahoma"/>
          </rPr>
          <t xml:space="preserve">Coût mensuel y compris charges et taxes sur le salaire.
</t>
        </r>
      </text>
    </comment>
    <comment ref="I171" authorId="3" shapeId="0">
      <text>
        <r>
          <rPr>
            <b/>
            <sz val="8"/>
            <color indexed="81"/>
            <rFont val="Tahoma"/>
          </rPr>
          <t>Le taux d'environnement doit être compris entre 0 et 100%</t>
        </r>
      </text>
    </comment>
    <comment ref="L171"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4"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6" authorId="2" shapeId="0">
      <text>
        <r>
          <rPr>
            <b/>
            <sz val="8"/>
            <color indexed="81"/>
            <rFont val="Tahoma"/>
          </rPr>
          <t>Le taux d'aide doit être renseigné pour que  l'aide demandée soit calculée</t>
        </r>
      </text>
    </comment>
  </commentList>
</comments>
</file>

<file path=xl/comments3.xml><?xml version="1.0" encoding="utf-8"?>
<comments xmlns="http://schemas.openxmlformats.org/spreadsheetml/2006/main">
  <authors>
    <author>Gentier</author>
    <author>Anonyme</author>
    <author>Alain Gauthier</author>
    <author>gentier</author>
  </authors>
  <commentList>
    <comment ref="B9" authorId="0" shapeId="0">
      <text>
        <r>
          <rPr>
            <b/>
            <sz val="8"/>
            <color indexed="81"/>
            <rFont val="Tahoma"/>
            <charset val="1"/>
          </rPr>
          <t>Menu déroulant</t>
        </r>
        <r>
          <rPr>
            <sz val="8"/>
            <color indexed="81"/>
            <rFont val="Tahoma"/>
            <charset val="1"/>
          </rPr>
          <t xml:space="preserve">
</t>
        </r>
      </text>
    </comment>
    <comment ref="E24" authorId="0" shapeId="0">
      <text>
        <r>
          <rPr>
            <b/>
            <sz val="8"/>
            <color indexed="81"/>
            <rFont val="Tahoma"/>
            <charset val="1"/>
          </rPr>
          <t>Menu déroulant</t>
        </r>
        <r>
          <rPr>
            <sz val="8"/>
            <color indexed="81"/>
            <rFont val="Tahoma"/>
            <charset val="1"/>
          </rPr>
          <t xml:space="preserve">
</t>
        </r>
      </text>
    </comment>
    <comment ref="L24" authorId="1" shapeId="0">
      <text>
        <r>
          <rPr>
            <b/>
            <sz val="8"/>
            <color indexed="81"/>
            <rFont val="Tahoma"/>
          </rPr>
          <t>Menu déroulant</t>
        </r>
        <r>
          <rPr>
            <sz val="8"/>
            <color indexed="81"/>
            <rFont val="Tahoma"/>
          </rPr>
          <t xml:space="preserve">
</t>
        </r>
      </text>
    </comment>
    <comment ref="E36" authorId="0" shapeId="0">
      <text>
        <r>
          <rPr>
            <b/>
            <sz val="8"/>
            <color indexed="81"/>
            <rFont val="Tahoma"/>
            <charset val="1"/>
          </rPr>
          <t>Menu déroulant</t>
        </r>
        <r>
          <rPr>
            <sz val="8"/>
            <color indexed="81"/>
            <rFont val="Tahoma"/>
            <charset val="1"/>
          </rPr>
          <t xml:space="preserve">
</t>
        </r>
      </text>
    </comment>
    <comment ref="F44" authorId="0" shapeId="0">
      <text>
        <r>
          <rPr>
            <b/>
            <sz val="8"/>
            <color indexed="81"/>
            <rFont val="Tahoma"/>
            <charset val="1"/>
          </rPr>
          <t>Menu déroulant</t>
        </r>
        <r>
          <rPr>
            <sz val="8"/>
            <color indexed="81"/>
            <rFont val="Tahoma"/>
            <charset val="1"/>
          </rPr>
          <t xml:space="preserve">
</t>
        </r>
      </text>
    </comment>
    <comment ref="B62" authorId="0" shapeId="0">
      <text>
        <r>
          <rPr>
            <b/>
            <sz val="8"/>
            <color indexed="81"/>
            <rFont val="Tahoma"/>
            <charset val="1"/>
          </rPr>
          <t>Menu déroulant</t>
        </r>
        <r>
          <rPr>
            <sz val="8"/>
            <color indexed="81"/>
            <rFont val="Tahoma"/>
            <charset val="1"/>
          </rPr>
          <t xml:space="preserve">
</t>
        </r>
      </text>
    </comment>
    <comment ref="B74" authorId="0" shapeId="0">
      <text>
        <r>
          <rPr>
            <b/>
            <sz val="8"/>
            <color indexed="81"/>
            <rFont val="Tahoma"/>
            <charset val="1"/>
          </rPr>
          <t>Menu déroulant</t>
        </r>
        <r>
          <rPr>
            <sz val="8"/>
            <color indexed="81"/>
            <rFont val="Tahoma"/>
            <charset val="1"/>
          </rPr>
          <t xml:space="preserve">
</t>
        </r>
      </text>
    </comment>
    <comment ref="B85"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5" authorId="2" shapeId="0">
      <text>
        <r>
          <rPr>
            <sz val="8"/>
            <color indexed="81"/>
            <rFont val="Tahoma"/>
          </rPr>
          <t xml:space="preserve">Coût mensuel y compris charges et taxes sur le salaire.
</t>
        </r>
      </text>
    </comment>
    <comment ref="J107" authorId="2" shapeId="0">
      <text>
        <r>
          <rPr>
            <sz val="8"/>
            <color indexed="81"/>
            <rFont val="Tahoma"/>
          </rPr>
          <t xml:space="preserve">Coût mensuel y compris charges et taxes sur le salaire.
</t>
        </r>
      </text>
    </comment>
    <comment ref="J119" authorId="2" shapeId="0">
      <text>
        <r>
          <rPr>
            <sz val="8"/>
            <color indexed="81"/>
            <rFont val="Tahoma"/>
          </rPr>
          <t xml:space="preserve">Coût mensuel y compris charges et taxes sur le salaire.
</t>
        </r>
      </text>
    </comment>
    <comment ref="I171" authorId="3" shapeId="0">
      <text>
        <r>
          <rPr>
            <b/>
            <sz val="8"/>
            <color indexed="81"/>
            <rFont val="Tahoma"/>
          </rPr>
          <t>Le taux d'environnement doit être compris entre 0 et 100%</t>
        </r>
      </text>
    </comment>
    <comment ref="L171"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4"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6" authorId="2" shapeId="0">
      <text>
        <r>
          <rPr>
            <b/>
            <sz val="8"/>
            <color indexed="81"/>
            <rFont val="Tahoma"/>
          </rPr>
          <t>Le taux d'aide doit être renseigné pour que  l'aide demandée soit calculée</t>
        </r>
      </text>
    </comment>
  </commentList>
</comments>
</file>

<file path=xl/comments4.xml><?xml version="1.0" encoding="utf-8"?>
<comments xmlns="http://schemas.openxmlformats.org/spreadsheetml/2006/main">
  <authors>
    <author>Gentier</author>
    <author>Anonyme</author>
    <author>Alain Gauthier</author>
    <author>gentier</author>
  </authors>
  <commentList>
    <comment ref="B10" authorId="0" shapeId="0">
      <text>
        <r>
          <rPr>
            <b/>
            <sz val="8"/>
            <color indexed="81"/>
            <rFont val="Tahoma"/>
            <charset val="1"/>
          </rPr>
          <t>Menu déroulant</t>
        </r>
        <r>
          <rPr>
            <sz val="8"/>
            <color indexed="81"/>
            <rFont val="Tahoma"/>
            <charset val="1"/>
          </rPr>
          <t xml:space="preserve">
</t>
        </r>
      </text>
    </comment>
    <comment ref="E25" authorId="0" shapeId="0">
      <text>
        <r>
          <rPr>
            <b/>
            <sz val="8"/>
            <color indexed="81"/>
            <rFont val="Tahoma"/>
            <charset val="1"/>
          </rPr>
          <t>Menu déroulant</t>
        </r>
        <r>
          <rPr>
            <sz val="8"/>
            <color indexed="81"/>
            <rFont val="Tahoma"/>
            <charset val="1"/>
          </rPr>
          <t xml:space="preserve">
</t>
        </r>
      </text>
    </comment>
    <comment ref="L25" authorId="1" shapeId="0">
      <text>
        <r>
          <rPr>
            <b/>
            <sz val="8"/>
            <color indexed="81"/>
            <rFont val="Tahoma"/>
          </rPr>
          <t>Menu déroulant</t>
        </r>
        <r>
          <rPr>
            <sz val="8"/>
            <color indexed="81"/>
            <rFont val="Tahoma"/>
          </rPr>
          <t xml:space="preserve">
</t>
        </r>
      </text>
    </comment>
    <comment ref="E37" authorId="0" shapeId="0">
      <text>
        <r>
          <rPr>
            <b/>
            <sz val="8"/>
            <color indexed="81"/>
            <rFont val="Tahoma"/>
            <charset val="1"/>
          </rPr>
          <t>Menu déroulant</t>
        </r>
        <r>
          <rPr>
            <sz val="8"/>
            <color indexed="81"/>
            <rFont val="Tahoma"/>
            <charset val="1"/>
          </rPr>
          <t xml:space="preserve">
</t>
        </r>
      </text>
    </comment>
    <comment ref="F45" authorId="0" shapeId="0">
      <text>
        <r>
          <rPr>
            <b/>
            <sz val="8"/>
            <color indexed="81"/>
            <rFont val="Tahoma"/>
            <charset val="1"/>
          </rPr>
          <t>Menu déroulant</t>
        </r>
        <r>
          <rPr>
            <sz val="8"/>
            <color indexed="81"/>
            <rFont val="Tahoma"/>
            <charset val="1"/>
          </rPr>
          <t xml:space="preserve">
</t>
        </r>
      </text>
    </comment>
    <comment ref="B63" authorId="0" shapeId="0">
      <text>
        <r>
          <rPr>
            <b/>
            <sz val="8"/>
            <color indexed="81"/>
            <rFont val="Tahoma"/>
            <charset val="1"/>
          </rPr>
          <t>Menu déroulant</t>
        </r>
        <r>
          <rPr>
            <sz val="8"/>
            <color indexed="81"/>
            <rFont val="Tahoma"/>
            <charset val="1"/>
          </rPr>
          <t xml:space="preserve">
</t>
        </r>
      </text>
    </comment>
    <comment ref="B75" authorId="0" shapeId="0">
      <text>
        <r>
          <rPr>
            <b/>
            <sz val="8"/>
            <color indexed="81"/>
            <rFont val="Tahoma"/>
            <charset val="1"/>
          </rPr>
          <t>Menu déroulant</t>
        </r>
        <r>
          <rPr>
            <sz val="8"/>
            <color indexed="81"/>
            <rFont val="Tahoma"/>
            <charset val="1"/>
          </rPr>
          <t xml:space="preserve">
</t>
        </r>
      </text>
    </comment>
    <comment ref="B86"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6" authorId="2" shapeId="0">
      <text>
        <r>
          <rPr>
            <sz val="8"/>
            <color indexed="81"/>
            <rFont val="Tahoma"/>
          </rPr>
          <t xml:space="preserve">Coût mensuel y compris charges et taxes sur le salaire.
</t>
        </r>
      </text>
    </comment>
    <comment ref="J108" authorId="2" shapeId="0">
      <text>
        <r>
          <rPr>
            <sz val="8"/>
            <color indexed="81"/>
            <rFont val="Tahoma"/>
          </rPr>
          <t xml:space="preserve">Coût mensuel y compris charges et taxes sur le salaire.
</t>
        </r>
      </text>
    </comment>
    <comment ref="J120" authorId="2" shapeId="0">
      <text>
        <r>
          <rPr>
            <sz val="8"/>
            <color indexed="81"/>
            <rFont val="Tahoma"/>
          </rPr>
          <t xml:space="preserve">Coût mensuel y compris charges et taxes sur le salaire.
</t>
        </r>
      </text>
    </comment>
    <comment ref="I172" authorId="3" shapeId="0">
      <text>
        <r>
          <rPr>
            <b/>
            <sz val="8"/>
            <color indexed="81"/>
            <rFont val="Tahoma"/>
          </rPr>
          <t>Le taux d'environnement doit être compris entre 0 et 100%</t>
        </r>
      </text>
    </comment>
    <comment ref="L172"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5"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2" shapeId="0">
      <text>
        <r>
          <rPr>
            <b/>
            <sz val="8"/>
            <color indexed="81"/>
            <rFont val="Tahoma"/>
          </rPr>
          <t>Le taux d'aide doit être renseigné pour que  l'aide demandée soit calculée</t>
        </r>
      </text>
    </comment>
  </commentList>
</comments>
</file>

<file path=xl/comments5.xml><?xml version="1.0" encoding="utf-8"?>
<comments xmlns="http://schemas.openxmlformats.org/spreadsheetml/2006/main">
  <authors>
    <author>Gentier</author>
    <author>Anonyme</author>
    <author>Alain Gauthier</author>
    <author>gentier</author>
  </authors>
  <commentList>
    <comment ref="B10" authorId="0" shapeId="0">
      <text>
        <r>
          <rPr>
            <b/>
            <sz val="8"/>
            <color indexed="81"/>
            <rFont val="Tahoma"/>
            <charset val="1"/>
          </rPr>
          <t>Menu déroulant</t>
        </r>
        <r>
          <rPr>
            <sz val="8"/>
            <color indexed="81"/>
            <rFont val="Tahoma"/>
            <charset val="1"/>
          </rPr>
          <t xml:space="preserve">
</t>
        </r>
      </text>
    </comment>
    <comment ref="E25" authorId="0" shapeId="0">
      <text>
        <r>
          <rPr>
            <b/>
            <sz val="8"/>
            <color indexed="81"/>
            <rFont val="Tahoma"/>
            <charset val="1"/>
          </rPr>
          <t>Menu déroulant</t>
        </r>
        <r>
          <rPr>
            <sz val="8"/>
            <color indexed="81"/>
            <rFont val="Tahoma"/>
            <charset val="1"/>
          </rPr>
          <t xml:space="preserve">
</t>
        </r>
      </text>
    </comment>
    <comment ref="L25" authorId="1" shapeId="0">
      <text>
        <r>
          <rPr>
            <b/>
            <sz val="8"/>
            <color indexed="81"/>
            <rFont val="Tahoma"/>
          </rPr>
          <t>Menu déroulant</t>
        </r>
        <r>
          <rPr>
            <sz val="8"/>
            <color indexed="81"/>
            <rFont val="Tahoma"/>
          </rPr>
          <t xml:space="preserve">
</t>
        </r>
      </text>
    </comment>
    <comment ref="E37" authorId="0" shapeId="0">
      <text>
        <r>
          <rPr>
            <b/>
            <sz val="8"/>
            <color indexed="81"/>
            <rFont val="Tahoma"/>
            <charset val="1"/>
          </rPr>
          <t>Menu déroulant</t>
        </r>
        <r>
          <rPr>
            <sz val="8"/>
            <color indexed="81"/>
            <rFont val="Tahoma"/>
            <charset val="1"/>
          </rPr>
          <t xml:space="preserve">
</t>
        </r>
      </text>
    </comment>
    <comment ref="F45" authorId="0" shapeId="0">
      <text>
        <r>
          <rPr>
            <b/>
            <sz val="8"/>
            <color indexed="81"/>
            <rFont val="Tahoma"/>
            <charset val="1"/>
          </rPr>
          <t>Menu déroulant</t>
        </r>
        <r>
          <rPr>
            <sz val="8"/>
            <color indexed="81"/>
            <rFont val="Tahoma"/>
            <charset val="1"/>
          </rPr>
          <t xml:space="preserve">
</t>
        </r>
      </text>
    </comment>
    <comment ref="B63" authorId="0" shapeId="0">
      <text>
        <r>
          <rPr>
            <b/>
            <sz val="8"/>
            <color indexed="81"/>
            <rFont val="Tahoma"/>
            <charset val="1"/>
          </rPr>
          <t>Menu déroulant</t>
        </r>
        <r>
          <rPr>
            <sz val="8"/>
            <color indexed="81"/>
            <rFont val="Tahoma"/>
            <charset val="1"/>
          </rPr>
          <t xml:space="preserve">
</t>
        </r>
      </text>
    </comment>
    <comment ref="B75" authorId="0" shapeId="0">
      <text>
        <r>
          <rPr>
            <b/>
            <sz val="8"/>
            <color indexed="81"/>
            <rFont val="Tahoma"/>
            <charset val="1"/>
          </rPr>
          <t>Menu déroulant</t>
        </r>
        <r>
          <rPr>
            <sz val="8"/>
            <color indexed="81"/>
            <rFont val="Tahoma"/>
            <charset val="1"/>
          </rPr>
          <t xml:space="preserve">
</t>
        </r>
      </text>
    </comment>
    <comment ref="B86"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6" authorId="2" shapeId="0">
      <text>
        <r>
          <rPr>
            <sz val="8"/>
            <color indexed="81"/>
            <rFont val="Tahoma"/>
          </rPr>
          <t xml:space="preserve">Coût mensuel y compris charges et taxes sur le salaire.
</t>
        </r>
      </text>
    </comment>
    <comment ref="J108" authorId="2" shapeId="0">
      <text>
        <r>
          <rPr>
            <sz val="8"/>
            <color indexed="81"/>
            <rFont val="Tahoma"/>
          </rPr>
          <t xml:space="preserve">Coût mensuel y compris charges et taxes sur le salaire.
</t>
        </r>
      </text>
    </comment>
    <comment ref="J120" authorId="2" shapeId="0">
      <text>
        <r>
          <rPr>
            <sz val="8"/>
            <color indexed="81"/>
            <rFont val="Tahoma"/>
          </rPr>
          <t xml:space="preserve">Coût mensuel y compris charges et taxes sur le salaire.
</t>
        </r>
      </text>
    </comment>
    <comment ref="I172" authorId="3" shapeId="0">
      <text>
        <r>
          <rPr>
            <b/>
            <sz val="8"/>
            <color indexed="81"/>
            <rFont val="Tahoma"/>
          </rPr>
          <t>Le taux d'environnement doit être compris entre 0 et 100%</t>
        </r>
      </text>
    </comment>
    <comment ref="L172"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5"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2" shapeId="0">
      <text>
        <r>
          <rPr>
            <b/>
            <sz val="8"/>
            <color indexed="81"/>
            <rFont val="Tahoma"/>
          </rPr>
          <t>Le taux d'aide doit être renseigné pour que  l'aide demandée soit calculée</t>
        </r>
      </text>
    </comment>
  </commentList>
</comments>
</file>

<file path=xl/comments6.xml><?xml version="1.0" encoding="utf-8"?>
<comments xmlns="http://schemas.openxmlformats.org/spreadsheetml/2006/main">
  <authors>
    <author>Gentier</author>
    <author>Anonyme</author>
    <author>Alain Gauthier</author>
    <author>gentier</author>
  </authors>
  <commentList>
    <comment ref="B10" authorId="0" shapeId="0">
      <text>
        <r>
          <rPr>
            <b/>
            <sz val="8"/>
            <color indexed="81"/>
            <rFont val="Tahoma"/>
            <charset val="1"/>
          </rPr>
          <t>Menu déroulant</t>
        </r>
        <r>
          <rPr>
            <sz val="8"/>
            <color indexed="81"/>
            <rFont val="Tahoma"/>
            <charset val="1"/>
          </rPr>
          <t xml:space="preserve">
</t>
        </r>
      </text>
    </comment>
    <comment ref="E25" authorId="0" shapeId="0">
      <text>
        <r>
          <rPr>
            <b/>
            <sz val="8"/>
            <color indexed="81"/>
            <rFont val="Tahoma"/>
            <charset val="1"/>
          </rPr>
          <t>Menu déroulant</t>
        </r>
        <r>
          <rPr>
            <sz val="8"/>
            <color indexed="81"/>
            <rFont val="Tahoma"/>
            <charset val="1"/>
          </rPr>
          <t xml:space="preserve">
</t>
        </r>
      </text>
    </comment>
    <comment ref="L25" authorId="1" shapeId="0">
      <text>
        <r>
          <rPr>
            <b/>
            <sz val="8"/>
            <color indexed="81"/>
            <rFont val="Tahoma"/>
          </rPr>
          <t>Menu déroulant</t>
        </r>
        <r>
          <rPr>
            <sz val="8"/>
            <color indexed="81"/>
            <rFont val="Tahoma"/>
          </rPr>
          <t xml:space="preserve">
</t>
        </r>
      </text>
    </comment>
    <comment ref="E37" authorId="0" shapeId="0">
      <text>
        <r>
          <rPr>
            <b/>
            <sz val="8"/>
            <color indexed="81"/>
            <rFont val="Tahoma"/>
            <charset val="1"/>
          </rPr>
          <t>Menu déroulant</t>
        </r>
        <r>
          <rPr>
            <sz val="8"/>
            <color indexed="81"/>
            <rFont val="Tahoma"/>
            <charset val="1"/>
          </rPr>
          <t xml:space="preserve">
</t>
        </r>
      </text>
    </comment>
    <comment ref="F45" authorId="0" shapeId="0">
      <text>
        <r>
          <rPr>
            <b/>
            <sz val="8"/>
            <color indexed="81"/>
            <rFont val="Tahoma"/>
            <charset val="1"/>
          </rPr>
          <t>Menu déroulant</t>
        </r>
        <r>
          <rPr>
            <sz val="8"/>
            <color indexed="81"/>
            <rFont val="Tahoma"/>
            <charset val="1"/>
          </rPr>
          <t xml:space="preserve">
</t>
        </r>
      </text>
    </comment>
    <comment ref="B63" authorId="0" shapeId="0">
      <text>
        <r>
          <rPr>
            <b/>
            <sz val="8"/>
            <color indexed="81"/>
            <rFont val="Tahoma"/>
            <charset val="1"/>
          </rPr>
          <t>Menu déroulant</t>
        </r>
        <r>
          <rPr>
            <sz val="8"/>
            <color indexed="81"/>
            <rFont val="Tahoma"/>
            <charset val="1"/>
          </rPr>
          <t xml:space="preserve">
</t>
        </r>
      </text>
    </comment>
    <comment ref="B75" authorId="0" shapeId="0">
      <text>
        <r>
          <rPr>
            <b/>
            <sz val="8"/>
            <color indexed="81"/>
            <rFont val="Tahoma"/>
            <charset val="1"/>
          </rPr>
          <t>Menu déroulant</t>
        </r>
        <r>
          <rPr>
            <sz val="8"/>
            <color indexed="81"/>
            <rFont val="Tahoma"/>
            <charset val="1"/>
          </rPr>
          <t xml:space="preserve">
</t>
        </r>
      </text>
    </comment>
    <comment ref="B86"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6" authorId="2" shapeId="0">
      <text>
        <r>
          <rPr>
            <sz val="8"/>
            <color indexed="81"/>
            <rFont val="Tahoma"/>
          </rPr>
          <t xml:space="preserve">Coût mensuel y compris charges et taxes sur le salaire.
</t>
        </r>
      </text>
    </comment>
    <comment ref="J108" authorId="2" shapeId="0">
      <text>
        <r>
          <rPr>
            <sz val="8"/>
            <color indexed="81"/>
            <rFont val="Tahoma"/>
          </rPr>
          <t xml:space="preserve">Coût mensuel y compris charges et taxes sur le salaire.
</t>
        </r>
      </text>
    </comment>
    <comment ref="J120" authorId="2" shapeId="0">
      <text>
        <r>
          <rPr>
            <sz val="8"/>
            <color indexed="81"/>
            <rFont val="Tahoma"/>
          </rPr>
          <t xml:space="preserve">Coût mensuel y compris charges et taxes sur le salaire.
</t>
        </r>
      </text>
    </comment>
    <comment ref="I172" authorId="3" shapeId="0">
      <text>
        <r>
          <rPr>
            <b/>
            <sz val="8"/>
            <color indexed="81"/>
            <rFont val="Tahoma"/>
          </rPr>
          <t>Le taux d'environnement doit être compris entre 0 et 100%</t>
        </r>
      </text>
    </comment>
    <comment ref="L172"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5"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2" shapeId="0">
      <text>
        <r>
          <rPr>
            <b/>
            <sz val="8"/>
            <color indexed="81"/>
            <rFont val="Tahoma"/>
          </rPr>
          <t>Le taux d'aide doit être renseigné pour que  l'aide demandée soit calculée</t>
        </r>
      </text>
    </comment>
  </commentList>
</comments>
</file>

<file path=xl/comments7.xml><?xml version="1.0" encoding="utf-8"?>
<comments xmlns="http://schemas.openxmlformats.org/spreadsheetml/2006/main">
  <authors>
    <author>Gentier</author>
    <author>Anonyme</author>
    <author>Alain Gauthier</author>
    <author>gentier</author>
  </authors>
  <commentList>
    <comment ref="B10" authorId="0" shapeId="0">
      <text>
        <r>
          <rPr>
            <b/>
            <sz val="8"/>
            <color indexed="81"/>
            <rFont val="Tahoma"/>
            <charset val="1"/>
          </rPr>
          <t>Menu déroulant</t>
        </r>
        <r>
          <rPr>
            <sz val="8"/>
            <color indexed="81"/>
            <rFont val="Tahoma"/>
            <charset val="1"/>
          </rPr>
          <t xml:space="preserve">
</t>
        </r>
      </text>
    </comment>
    <comment ref="E25" authorId="0" shapeId="0">
      <text>
        <r>
          <rPr>
            <b/>
            <sz val="8"/>
            <color indexed="81"/>
            <rFont val="Tahoma"/>
            <charset val="1"/>
          </rPr>
          <t>Menu déroulant</t>
        </r>
        <r>
          <rPr>
            <sz val="8"/>
            <color indexed="81"/>
            <rFont val="Tahoma"/>
            <charset val="1"/>
          </rPr>
          <t xml:space="preserve">
</t>
        </r>
      </text>
    </comment>
    <comment ref="L25" authorId="1" shapeId="0">
      <text>
        <r>
          <rPr>
            <b/>
            <sz val="8"/>
            <color indexed="81"/>
            <rFont val="Tahoma"/>
          </rPr>
          <t>Menu déroulant</t>
        </r>
        <r>
          <rPr>
            <sz val="8"/>
            <color indexed="81"/>
            <rFont val="Tahoma"/>
          </rPr>
          <t xml:space="preserve">
</t>
        </r>
      </text>
    </comment>
    <comment ref="E37" authorId="0" shapeId="0">
      <text>
        <r>
          <rPr>
            <b/>
            <sz val="8"/>
            <color indexed="81"/>
            <rFont val="Tahoma"/>
            <charset val="1"/>
          </rPr>
          <t>Menu déroulant</t>
        </r>
        <r>
          <rPr>
            <sz val="8"/>
            <color indexed="81"/>
            <rFont val="Tahoma"/>
            <charset val="1"/>
          </rPr>
          <t xml:space="preserve">
</t>
        </r>
      </text>
    </comment>
    <comment ref="F45" authorId="0" shapeId="0">
      <text>
        <r>
          <rPr>
            <b/>
            <sz val="8"/>
            <color indexed="81"/>
            <rFont val="Tahoma"/>
            <charset val="1"/>
          </rPr>
          <t>Menu déroulant</t>
        </r>
        <r>
          <rPr>
            <sz val="8"/>
            <color indexed="81"/>
            <rFont val="Tahoma"/>
            <charset val="1"/>
          </rPr>
          <t xml:space="preserve">
</t>
        </r>
      </text>
    </comment>
    <comment ref="B63" authorId="0" shapeId="0">
      <text>
        <r>
          <rPr>
            <b/>
            <sz val="8"/>
            <color indexed="81"/>
            <rFont val="Tahoma"/>
            <charset val="1"/>
          </rPr>
          <t>Menu déroulant</t>
        </r>
        <r>
          <rPr>
            <sz val="8"/>
            <color indexed="81"/>
            <rFont val="Tahoma"/>
            <charset val="1"/>
          </rPr>
          <t xml:space="preserve">
</t>
        </r>
      </text>
    </comment>
    <comment ref="B75" authorId="0" shapeId="0">
      <text>
        <r>
          <rPr>
            <b/>
            <sz val="8"/>
            <color indexed="81"/>
            <rFont val="Tahoma"/>
            <charset val="1"/>
          </rPr>
          <t>Menu déroulant</t>
        </r>
        <r>
          <rPr>
            <sz val="8"/>
            <color indexed="81"/>
            <rFont val="Tahoma"/>
            <charset val="1"/>
          </rPr>
          <t xml:space="preserve">
</t>
        </r>
      </text>
    </comment>
    <comment ref="B86"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6" authorId="2" shapeId="0">
      <text>
        <r>
          <rPr>
            <sz val="8"/>
            <color indexed="81"/>
            <rFont val="Tahoma"/>
          </rPr>
          <t xml:space="preserve">Coût mensuel y compris charges et taxes sur le salaire.
</t>
        </r>
      </text>
    </comment>
    <comment ref="J108" authorId="2" shapeId="0">
      <text>
        <r>
          <rPr>
            <sz val="8"/>
            <color indexed="81"/>
            <rFont val="Tahoma"/>
          </rPr>
          <t xml:space="preserve">Coût mensuel y compris charges et taxes sur le salaire.
</t>
        </r>
      </text>
    </comment>
    <comment ref="J120" authorId="2" shapeId="0">
      <text>
        <r>
          <rPr>
            <sz val="8"/>
            <color indexed="81"/>
            <rFont val="Tahoma"/>
          </rPr>
          <t xml:space="preserve">Coût mensuel y compris charges et taxes sur le salaire.
</t>
        </r>
      </text>
    </comment>
    <comment ref="I172" authorId="3" shapeId="0">
      <text>
        <r>
          <rPr>
            <b/>
            <sz val="8"/>
            <color indexed="81"/>
            <rFont val="Tahoma"/>
          </rPr>
          <t>Le taux d'environnement doit être compris entre 0 et 100%</t>
        </r>
      </text>
    </comment>
    <comment ref="L172"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5"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2" shapeId="0">
      <text>
        <r>
          <rPr>
            <b/>
            <sz val="8"/>
            <color indexed="81"/>
            <rFont val="Tahoma"/>
          </rPr>
          <t>Le taux d'aide doit être renseigné pour que  l'aide demandée soit calculée</t>
        </r>
      </text>
    </comment>
  </commentList>
</comments>
</file>

<file path=xl/comments8.xml><?xml version="1.0" encoding="utf-8"?>
<comments xmlns="http://schemas.openxmlformats.org/spreadsheetml/2006/main">
  <authors>
    <author>Gentier</author>
    <author>Anonyme</author>
    <author>Alain Gauthier</author>
    <author>gentier</author>
  </authors>
  <commentList>
    <comment ref="B10" authorId="0" shapeId="0">
      <text>
        <r>
          <rPr>
            <b/>
            <sz val="8"/>
            <color indexed="81"/>
            <rFont val="Tahoma"/>
            <charset val="1"/>
          </rPr>
          <t>Menu déroulant</t>
        </r>
        <r>
          <rPr>
            <sz val="8"/>
            <color indexed="81"/>
            <rFont val="Tahoma"/>
            <charset val="1"/>
          </rPr>
          <t xml:space="preserve">
</t>
        </r>
      </text>
    </comment>
    <comment ref="E25" authorId="0" shapeId="0">
      <text>
        <r>
          <rPr>
            <b/>
            <sz val="8"/>
            <color indexed="81"/>
            <rFont val="Tahoma"/>
            <charset val="1"/>
          </rPr>
          <t>Menu déroulant</t>
        </r>
        <r>
          <rPr>
            <sz val="8"/>
            <color indexed="81"/>
            <rFont val="Tahoma"/>
            <charset val="1"/>
          </rPr>
          <t xml:space="preserve">
</t>
        </r>
      </text>
    </comment>
    <comment ref="L25" authorId="1" shapeId="0">
      <text>
        <r>
          <rPr>
            <b/>
            <sz val="8"/>
            <color indexed="81"/>
            <rFont val="Tahoma"/>
          </rPr>
          <t>Menu déroulant</t>
        </r>
        <r>
          <rPr>
            <sz val="8"/>
            <color indexed="81"/>
            <rFont val="Tahoma"/>
          </rPr>
          <t xml:space="preserve">
</t>
        </r>
      </text>
    </comment>
    <comment ref="E37" authorId="0" shapeId="0">
      <text>
        <r>
          <rPr>
            <b/>
            <sz val="8"/>
            <color indexed="81"/>
            <rFont val="Tahoma"/>
            <charset val="1"/>
          </rPr>
          <t>Menu déroulant</t>
        </r>
        <r>
          <rPr>
            <sz val="8"/>
            <color indexed="81"/>
            <rFont val="Tahoma"/>
            <charset val="1"/>
          </rPr>
          <t xml:space="preserve">
</t>
        </r>
      </text>
    </comment>
    <comment ref="F45" authorId="0" shapeId="0">
      <text>
        <r>
          <rPr>
            <b/>
            <sz val="8"/>
            <color indexed="81"/>
            <rFont val="Tahoma"/>
            <charset val="1"/>
          </rPr>
          <t>Menu déroulant</t>
        </r>
        <r>
          <rPr>
            <sz val="8"/>
            <color indexed="81"/>
            <rFont val="Tahoma"/>
            <charset val="1"/>
          </rPr>
          <t xml:space="preserve">
</t>
        </r>
      </text>
    </comment>
    <comment ref="B63" authorId="0" shapeId="0">
      <text>
        <r>
          <rPr>
            <b/>
            <sz val="8"/>
            <color indexed="81"/>
            <rFont val="Tahoma"/>
            <charset val="1"/>
          </rPr>
          <t>Menu déroulant</t>
        </r>
        <r>
          <rPr>
            <sz val="8"/>
            <color indexed="81"/>
            <rFont val="Tahoma"/>
            <charset val="1"/>
          </rPr>
          <t xml:space="preserve">
</t>
        </r>
      </text>
    </comment>
    <comment ref="B75" authorId="0" shapeId="0">
      <text>
        <r>
          <rPr>
            <b/>
            <sz val="8"/>
            <color indexed="81"/>
            <rFont val="Tahoma"/>
            <charset val="1"/>
          </rPr>
          <t>Menu déroulant</t>
        </r>
        <r>
          <rPr>
            <sz val="8"/>
            <color indexed="81"/>
            <rFont val="Tahoma"/>
            <charset val="1"/>
          </rPr>
          <t xml:space="preserve">
</t>
        </r>
      </text>
    </comment>
    <comment ref="B86"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6" authorId="2" shapeId="0">
      <text>
        <r>
          <rPr>
            <sz val="8"/>
            <color indexed="81"/>
            <rFont val="Tahoma"/>
          </rPr>
          <t xml:space="preserve">Coût mensuel y compris charges et taxes sur le salaire.
</t>
        </r>
      </text>
    </comment>
    <comment ref="J108" authorId="2" shapeId="0">
      <text>
        <r>
          <rPr>
            <sz val="8"/>
            <color indexed="81"/>
            <rFont val="Tahoma"/>
          </rPr>
          <t xml:space="preserve">Coût mensuel y compris charges et taxes sur le salaire.
</t>
        </r>
      </text>
    </comment>
    <comment ref="J120" authorId="2" shapeId="0">
      <text>
        <r>
          <rPr>
            <sz val="8"/>
            <color indexed="81"/>
            <rFont val="Tahoma"/>
          </rPr>
          <t xml:space="preserve">Coût mensuel y compris charges et taxes sur le salaire.
</t>
        </r>
      </text>
    </comment>
    <comment ref="I172" authorId="3" shapeId="0">
      <text>
        <r>
          <rPr>
            <b/>
            <sz val="8"/>
            <color indexed="81"/>
            <rFont val="Tahoma"/>
          </rPr>
          <t>Le taux d'environnement doit être compris entre 0 et 100%</t>
        </r>
      </text>
    </comment>
    <comment ref="L172"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5"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2" shapeId="0">
      <text>
        <r>
          <rPr>
            <b/>
            <sz val="8"/>
            <color indexed="81"/>
            <rFont val="Tahoma"/>
          </rPr>
          <t>Le taux d'aide doit être renseigné pour que  l'aide demandée soit calculée</t>
        </r>
      </text>
    </comment>
  </commentList>
</comments>
</file>

<file path=xl/comments9.xml><?xml version="1.0" encoding="utf-8"?>
<comments xmlns="http://schemas.openxmlformats.org/spreadsheetml/2006/main">
  <authors>
    <author>Gentier</author>
    <author>Anonyme</author>
    <author>Alain Gauthier</author>
    <author>gentier</author>
  </authors>
  <commentList>
    <comment ref="B10" authorId="0" shapeId="0">
      <text>
        <r>
          <rPr>
            <b/>
            <sz val="8"/>
            <color indexed="81"/>
            <rFont val="Tahoma"/>
            <charset val="1"/>
          </rPr>
          <t>Menu déroulant</t>
        </r>
        <r>
          <rPr>
            <sz val="8"/>
            <color indexed="81"/>
            <rFont val="Tahoma"/>
            <charset val="1"/>
          </rPr>
          <t xml:space="preserve">
</t>
        </r>
      </text>
    </comment>
    <comment ref="E25" authorId="0" shapeId="0">
      <text>
        <r>
          <rPr>
            <b/>
            <sz val="8"/>
            <color indexed="81"/>
            <rFont val="Tahoma"/>
            <charset val="1"/>
          </rPr>
          <t>Menu déroulant</t>
        </r>
        <r>
          <rPr>
            <sz val="8"/>
            <color indexed="81"/>
            <rFont val="Tahoma"/>
            <charset val="1"/>
          </rPr>
          <t xml:space="preserve">
</t>
        </r>
      </text>
    </comment>
    <comment ref="L25" authorId="1" shapeId="0">
      <text>
        <r>
          <rPr>
            <b/>
            <sz val="8"/>
            <color indexed="81"/>
            <rFont val="Tahoma"/>
          </rPr>
          <t>Menu déroulant</t>
        </r>
        <r>
          <rPr>
            <sz val="8"/>
            <color indexed="81"/>
            <rFont val="Tahoma"/>
          </rPr>
          <t xml:space="preserve">
</t>
        </r>
      </text>
    </comment>
    <comment ref="E37" authorId="0" shapeId="0">
      <text>
        <r>
          <rPr>
            <b/>
            <sz val="8"/>
            <color indexed="81"/>
            <rFont val="Tahoma"/>
            <charset val="1"/>
          </rPr>
          <t>Menu déroulant</t>
        </r>
        <r>
          <rPr>
            <sz val="8"/>
            <color indexed="81"/>
            <rFont val="Tahoma"/>
            <charset val="1"/>
          </rPr>
          <t xml:space="preserve">
</t>
        </r>
      </text>
    </comment>
    <comment ref="F45" authorId="0" shapeId="0">
      <text>
        <r>
          <rPr>
            <b/>
            <sz val="8"/>
            <color indexed="81"/>
            <rFont val="Tahoma"/>
            <charset val="1"/>
          </rPr>
          <t>Menu déroulant</t>
        </r>
        <r>
          <rPr>
            <sz val="8"/>
            <color indexed="81"/>
            <rFont val="Tahoma"/>
            <charset val="1"/>
          </rPr>
          <t xml:space="preserve">
</t>
        </r>
      </text>
    </comment>
    <comment ref="B63" authorId="0" shapeId="0">
      <text>
        <r>
          <rPr>
            <b/>
            <sz val="8"/>
            <color indexed="81"/>
            <rFont val="Tahoma"/>
            <charset val="1"/>
          </rPr>
          <t>Menu déroulant</t>
        </r>
        <r>
          <rPr>
            <sz val="8"/>
            <color indexed="81"/>
            <rFont val="Tahoma"/>
            <charset val="1"/>
          </rPr>
          <t xml:space="preserve">
</t>
        </r>
      </text>
    </comment>
    <comment ref="B75" authorId="0" shapeId="0">
      <text>
        <r>
          <rPr>
            <b/>
            <sz val="8"/>
            <color indexed="81"/>
            <rFont val="Tahoma"/>
            <charset val="1"/>
          </rPr>
          <t>Menu déroulant</t>
        </r>
        <r>
          <rPr>
            <sz val="8"/>
            <color indexed="81"/>
            <rFont val="Tahoma"/>
            <charset val="1"/>
          </rPr>
          <t xml:space="preserve">
</t>
        </r>
      </text>
    </comment>
    <comment ref="B86" authorId="2" shapeId="0">
      <text>
        <r>
          <rPr>
            <b/>
            <sz val="8"/>
            <color indexed="81"/>
            <rFont val="Tahoma"/>
          </rPr>
          <t>Pour les organismes publics, il s’agit du coût de l’équipement. 
Pour les entreprises, il s'agit du coût de l’amortissement pendant la durée du projet.  Si le matériel est non–réutilisable après le projet, on considère le coût d'achat.</t>
        </r>
      </text>
    </comment>
    <comment ref="J96" authorId="2" shapeId="0">
      <text>
        <r>
          <rPr>
            <sz val="8"/>
            <color indexed="81"/>
            <rFont val="Tahoma"/>
          </rPr>
          <t xml:space="preserve">Coût mensuel y compris charges et taxes sur le salaire.
</t>
        </r>
      </text>
    </comment>
    <comment ref="J108" authorId="2" shapeId="0">
      <text>
        <r>
          <rPr>
            <sz val="8"/>
            <color indexed="81"/>
            <rFont val="Tahoma"/>
          </rPr>
          <t xml:space="preserve">Coût mensuel y compris charges et taxes sur le salaire.
</t>
        </r>
      </text>
    </comment>
    <comment ref="J120" authorId="2" shapeId="0">
      <text>
        <r>
          <rPr>
            <sz val="8"/>
            <color indexed="81"/>
            <rFont val="Tahoma"/>
          </rPr>
          <t xml:space="preserve">Coût mensuel y compris charges et taxes sur le salaire.
</t>
        </r>
      </text>
    </comment>
    <comment ref="I172" authorId="3" shapeId="0">
      <text>
        <r>
          <rPr>
            <b/>
            <sz val="8"/>
            <color indexed="81"/>
            <rFont val="Tahoma"/>
          </rPr>
          <t>Le taux d'environnement doit être compris entre 0 et 100%</t>
        </r>
      </text>
    </comment>
    <comment ref="L172" authorId="2" shapeId="0">
      <text>
        <r>
          <rPr>
            <b/>
            <sz val="8"/>
            <color indexed="81"/>
            <rFont val="Tahoma"/>
          </rPr>
          <t xml:space="preserve">Ne concerne que les laboratoires d'organisme public financés au coût marginal ou les fondations.
Indiquer le taux d'environnement dans le champ prévu à cet effet. </t>
        </r>
      </text>
    </comment>
    <comment ref="L175" authorId="1" shapeId="0">
      <text>
        <r>
          <rPr>
            <sz val="8"/>
            <color indexed="81"/>
            <rFont val="Tahoma"/>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2" shapeId="0">
      <text>
        <r>
          <rPr>
            <b/>
            <sz val="8"/>
            <color indexed="81"/>
            <rFont val="Tahoma"/>
          </rPr>
          <t>Le taux d'aide doit être renseigné pour que  l'aide demandée soit calculée</t>
        </r>
      </text>
    </comment>
  </commentList>
</comments>
</file>

<file path=xl/sharedStrings.xml><?xml version="1.0" encoding="utf-8"?>
<sst xmlns="http://schemas.openxmlformats.org/spreadsheetml/2006/main" count="3740" uniqueCount="369">
  <si>
    <t xml:space="preserve">Dénomination du partenaire (si NON, celle-ci sera remplacée par la mention générique "Entreprise" ou "Organisme de recherche") : </t>
  </si>
  <si>
    <t>OUI</t>
  </si>
  <si>
    <t>NON</t>
  </si>
  <si>
    <t>Nota : en déposant un projet, les partenaires ont accepté que l'ANR publie l'acronyme, le titre, le résumé, l'aide accordée au projet, la date de début de projet et la durée.</t>
  </si>
  <si>
    <t>Descriptif</t>
  </si>
  <si>
    <t>Personnels permanents</t>
  </si>
  <si>
    <t>Catégorie de personnel</t>
  </si>
  <si>
    <t>Prestations de service externe</t>
  </si>
  <si>
    <t>Autre</t>
  </si>
  <si>
    <t>Missions 
(€)</t>
  </si>
  <si>
    <t>Taux d'aide demandé</t>
  </si>
  <si>
    <t>Fiche d'identité du projet</t>
  </si>
  <si>
    <t>Partenaire 2</t>
  </si>
  <si>
    <t>Partenaire 3</t>
  </si>
  <si>
    <t>Partenaire 4</t>
  </si>
  <si>
    <t>Partenaire 5</t>
  </si>
  <si>
    <t>Partenaire 6</t>
  </si>
  <si>
    <t>Partenaire 7</t>
  </si>
  <si>
    <t>Partenaire 8</t>
  </si>
  <si>
    <t>Partenaire 9</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</si>
  <si>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</si>
  <si>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</si>
  <si>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</si>
  <si>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</si>
  <si>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</si>
  <si>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</si>
  <si>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</si>
  <si>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</si>
  <si>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</si>
  <si>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</si>
  <si>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</si>
  <si>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</si>
  <si>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</si>
  <si>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</si>
  <si>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</si>
  <si>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Autre(s) tutelle(s) :</t>
  </si>
  <si>
    <t xml:space="preserve">Axe thématique </t>
  </si>
  <si>
    <t xml:space="preserve">Catégorie R&amp;D </t>
  </si>
  <si>
    <t>H</t>
  </si>
  <si>
    <t>oui</t>
  </si>
  <si>
    <t>Catégorie de partenaire</t>
  </si>
  <si>
    <t>Personnels</t>
  </si>
  <si>
    <t>permanents</t>
  </si>
  <si>
    <t xml:space="preserve">N° de dossier : </t>
  </si>
  <si>
    <t xml:space="preserve">Axes thématiques : </t>
  </si>
  <si>
    <t xml:space="preserve">Sous-thèmes : </t>
  </si>
  <si>
    <t>non</t>
  </si>
  <si>
    <t xml:space="preserve">Mots-clés  </t>
  </si>
  <si>
    <t>Partenaire 1 (coordinateur)</t>
  </si>
  <si>
    <t>Aide demandée (€)</t>
  </si>
  <si>
    <t>Coût (€)</t>
  </si>
  <si>
    <t>DR</t>
  </si>
  <si>
    <t>CR</t>
  </si>
  <si>
    <t>MC</t>
  </si>
  <si>
    <t>PUPH</t>
  </si>
  <si>
    <t>Ingénieur</t>
  </si>
  <si>
    <t>Dr</t>
  </si>
  <si>
    <t>Titre</t>
  </si>
  <si>
    <t>F</t>
  </si>
  <si>
    <t>Genre</t>
  </si>
  <si>
    <t>Sigle du partenaire                         (laboratoire / entreprise / ... )</t>
  </si>
  <si>
    <t>Prestations de service externe (€)</t>
  </si>
  <si>
    <t>Totaux</t>
  </si>
  <si>
    <t>Identification du partenaire</t>
  </si>
  <si>
    <t xml:space="preserve">Type d'unité : </t>
  </si>
  <si>
    <t xml:space="preserve">Numéro d'unité : </t>
  </si>
  <si>
    <t>Réservé à l'organisme gestionnaire du programme</t>
  </si>
  <si>
    <t xml:space="preserve">Responsable scientifique et technique </t>
  </si>
  <si>
    <t>Pour un laboratoire d'organisme public de recherche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</si>
  <si>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</si>
  <si>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</si>
  <si>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</si>
  <si>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</si>
  <si>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</si>
  <si>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</si>
  <si>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</si>
  <si>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</si>
  <si>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</si>
  <si>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personne. mois</t>
  </si>
  <si>
    <t>Frais d'environnement (€)</t>
  </si>
  <si>
    <t>: Identification et budget</t>
  </si>
  <si>
    <t>Sigle du partenaire</t>
  </si>
  <si>
    <t>Coût Complet             (€)</t>
  </si>
  <si>
    <t>Aide demandée        (€)</t>
  </si>
  <si>
    <t>TOTAUX</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</si>
  <si>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</si>
  <si>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</si>
  <si>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</si>
  <si>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</si>
  <si>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</si>
  <si>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</si>
  <si>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</si>
  <si>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</si>
  <si>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</si>
  <si>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</si>
  <si>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</si>
  <si>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</si>
  <si>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</si>
  <si>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</si>
  <si>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</si>
  <si>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</si>
  <si>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</si>
  <si>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</si>
  <si>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</si>
  <si>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</si>
  <si>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Type unité</t>
  </si>
  <si>
    <t>Pr</t>
  </si>
  <si>
    <t>PH</t>
  </si>
  <si>
    <t>Coût marginal</t>
  </si>
  <si>
    <t>Coût complet</t>
  </si>
  <si>
    <t xml:space="preserve">Fiche Partenaire </t>
  </si>
  <si>
    <t>Base de calcul pour l'assiette de l'aide</t>
  </si>
  <si>
    <t>Les informations personnelles transmises dans ces documents sont obligatoires et seront conservées en fichiers par l'ANR ou par la structure support mandatée par elle pour assurer la conduite opérationnelle de l'évaluation et l'administration des dossiers.</t>
  </si>
  <si>
    <t>Organisme de recherche de droit privé, centre technique</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</si>
  <si>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</si>
  <si>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</si>
  <si>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</si>
  <si>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</si>
  <si>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t xml:space="preserve">Adresse  
de réalisation  
des travaux </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</si>
  <si>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</si>
  <si>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</si>
  <si>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</si>
  <si>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Tél. portable</t>
  </si>
  <si>
    <t>Autres dépenses de charges externes 
(€)</t>
  </si>
  <si>
    <t xml:space="preserve">NON permanents  avec financement ANR demandé  </t>
  </si>
  <si>
    <r>
      <t xml:space="preserve">NON permanents </t>
    </r>
    <r>
      <rPr>
        <b/>
        <sz val="8"/>
        <rFont val="Arial"/>
        <family val="2"/>
      </rPr>
      <t>sans</t>
    </r>
    <r>
      <rPr>
        <sz val="8"/>
        <rFont val="Arial"/>
        <family val="2"/>
      </rPr>
      <t xml:space="preserve"> financement ANR demandé</t>
    </r>
  </si>
  <si>
    <t>Forme juridique</t>
  </si>
  <si>
    <t xml:space="preserve">Directeur de laboratoire : </t>
  </si>
  <si>
    <t>Adresse  
du siège social
du partenaire</t>
  </si>
  <si>
    <t>Adresse  
du responsable
scientifique et
technique</t>
  </si>
  <si>
    <t>Télécopie</t>
  </si>
  <si>
    <t xml:space="preserve">Code banque : </t>
  </si>
  <si>
    <t xml:space="preserve">Code guichet : </t>
  </si>
  <si>
    <t xml:space="preserve">N° du compte : </t>
  </si>
  <si>
    <t>Clé RIB :</t>
  </si>
  <si>
    <t xml:space="preserve">Nom de la banque : </t>
  </si>
  <si>
    <t>Toutefois, pour un projet de recherche partenariale organisme de recherche / entreprise retenu pour financement, l'ANR ne rendra pas publiques ces informations pour les personnes ou les partenaires pour lesquels la demande lui en est faite.</t>
  </si>
  <si>
    <t>Nom et prénom du responsable scientifique :</t>
  </si>
  <si>
    <t xml:space="preserve">Adresse électronique du responsable scientifique : </t>
  </si>
  <si>
    <t>Publication d'informations relatives au projet</t>
  </si>
  <si>
    <t>Plateforme</t>
  </si>
  <si>
    <t>Attention : cohérence souhaitable avec l'esprit des mots clés définis en option de l'AAP (soit imposés : menus ?, soit libres)</t>
  </si>
  <si>
    <t>Tableaux récapitulatifs</t>
  </si>
  <si>
    <t>Récapitulatif  des dénominations des partenaires</t>
  </si>
  <si>
    <t>Nom complet du partenaire</t>
  </si>
  <si>
    <t>Partenaire 1</t>
  </si>
  <si>
    <t>Part1-Coor</t>
  </si>
  <si>
    <t>Part2</t>
  </si>
  <si>
    <t>Part3</t>
  </si>
  <si>
    <t>Part4</t>
  </si>
  <si>
    <t>Part5</t>
  </si>
  <si>
    <t>Part6</t>
  </si>
  <si>
    <t>Part7</t>
  </si>
  <si>
    <t>Part8</t>
  </si>
  <si>
    <t>Part9</t>
  </si>
  <si>
    <t>Part10</t>
  </si>
  <si>
    <t>Récapitulatif financier du projet (montant HT incluant, le cas échéant, la TVA non récupérable)</t>
  </si>
  <si>
    <t>Equipements (€)</t>
  </si>
  <si>
    <t>Dépenses justifiées sur facturation interne (€)</t>
  </si>
  <si>
    <t>Frais d'environne-
ment 
(€)</t>
  </si>
  <si>
    <t>Coût complet 
(€)</t>
  </si>
  <si>
    <t>Assiette de l'aide 
(€)</t>
  </si>
  <si>
    <t>Aide demandée 
(€)</t>
  </si>
  <si>
    <r>
      <t xml:space="preserve">Sous-totaux 
</t>
    </r>
    <r>
      <rPr>
        <sz val="10"/>
        <rFont val="Arial"/>
        <family val="2"/>
      </rPr>
      <t>(hors frais)</t>
    </r>
    <r>
      <rPr>
        <b/>
        <sz val="10"/>
        <rFont val="Arial"/>
        <family val="2"/>
      </rPr>
      <t xml:space="preserve">
(€)</t>
    </r>
  </si>
  <si>
    <r>
      <t>Délégation régionale</t>
    </r>
    <r>
      <rPr>
        <sz val="8"/>
        <rFont val="Arial"/>
        <family val="2"/>
      </rPr>
      <t xml:space="preserve"> (le cas échéant)</t>
    </r>
    <r>
      <rPr>
        <sz val="10"/>
        <rFont val="Arial"/>
        <family val="2"/>
      </rPr>
      <t xml:space="preserve"> : </t>
    </r>
  </si>
  <si>
    <t>Personne chargée du suivi administratif et financier</t>
  </si>
  <si>
    <t>Adresse  
de la personne
habilitée</t>
  </si>
  <si>
    <t xml:space="preserve">Prénom </t>
  </si>
  <si>
    <t xml:space="preserve">Nom  </t>
  </si>
  <si>
    <t>Identification des financeurs (nom, adresse)</t>
  </si>
  <si>
    <t>Nature et objet du financement</t>
  </si>
  <si>
    <t>Montant sollicité</t>
  </si>
  <si>
    <t>Montant obtenu</t>
  </si>
  <si>
    <t>Totaux des autres financements</t>
  </si>
  <si>
    <r>
      <t xml:space="preserve">             Date de naissance</t>
    </r>
    <r>
      <rPr>
        <sz val="9"/>
        <rFont val="Arial"/>
        <family val="2"/>
      </rPr>
      <t xml:space="preserve"> (JJ/MM/AAAA)</t>
    </r>
  </si>
  <si>
    <t>Autres soutiens financiers sollicités ou obtenus par le partenaire pour le projet</t>
  </si>
  <si>
    <t>Relevé d’identité bancaire (RIB)</t>
  </si>
  <si>
    <t>Si le projet est retenu pour financement, l'ANR se réserve la possiblité de rendre publiques les informations suivantes : nom du coordinateur et adresse électronique, noms et prénoms des reponsables scientifiques et techniques des partenaires, dénominations des partenaires qu'ils soient des entreprises ou qu'ils appartiennent à un organisme de recherche.</t>
  </si>
  <si>
    <t xml:space="preserve">En cas de refus de publication d'un ou de plusieurs de ces éléments, remplacer la mention "OUI" par "NON" ci-dessous : </t>
  </si>
  <si>
    <t>Total</t>
  </si>
  <si>
    <t>personne.mois</t>
  </si>
  <si>
    <t>coût mensuel</t>
  </si>
  <si>
    <t>Coût total (€)</t>
  </si>
  <si>
    <r>
      <t xml:space="preserve">Personnels NON permanents </t>
    </r>
    <r>
      <rPr>
        <b/>
        <u/>
        <sz val="10"/>
        <rFont val="Arial"/>
        <family val="2"/>
      </rPr>
      <t>avec</t>
    </r>
    <r>
      <rPr>
        <b/>
        <sz val="10"/>
        <rFont val="Arial"/>
        <family val="2"/>
      </rPr>
      <t xml:space="preserve"> financement ANR demandé  </t>
    </r>
  </si>
  <si>
    <r>
      <t xml:space="preserve">Personnels NON permanents </t>
    </r>
    <r>
      <rPr>
        <b/>
        <u/>
        <sz val="10"/>
        <rFont val="Arial"/>
        <family val="2"/>
      </rPr>
      <t>sans</t>
    </r>
    <r>
      <rPr>
        <b/>
        <sz val="10"/>
        <rFont val="Arial"/>
        <family val="2"/>
      </rPr>
      <t xml:space="preserve"> financement ANR demandé  </t>
    </r>
  </si>
  <si>
    <t>coût d'achat</t>
  </si>
  <si>
    <t>d'amortissement</t>
  </si>
  <si>
    <t xml:space="preserve">Coût d'achat ou </t>
  </si>
  <si>
    <t>(€)</t>
  </si>
  <si>
    <t>Coût éligible pour le calcul de l'aide : assiette (€)</t>
  </si>
  <si>
    <t>Missions</t>
  </si>
  <si>
    <t>Autres dépenses justifiées par une procédure de facturation interne</t>
  </si>
  <si>
    <t>(en fournir un exemplaire papier ou scanné)</t>
  </si>
  <si>
    <t>Document de financement A</t>
  </si>
  <si>
    <t>variations</t>
  </si>
  <si>
    <r>
      <t>NOTA</t>
    </r>
    <r>
      <rPr>
        <b/>
        <sz val="10"/>
        <rFont val="Arial"/>
        <family val="2"/>
      </rPr>
      <t xml:space="preserve"> : Toutes les champs de cet onglet "Fiche Identité" doivent être renseignés.</t>
    </r>
  </si>
  <si>
    <t xml:space="preserve">partenaire : </t>
  </si>
  <si>
    <r>
      <t>Tutelle hébergeante du lieu de réalisation des travaux</t>
    </r>
    <r>
      <rPr>
        <sz val="8"/>
        <rFont val="Arial"/>
        <family val="2"/>
      </rPr>
      <t xml:space="preserve"> : </t>
    </r>
  </si>
  <si>
    <r>
      <t xml:space="preserve">Tutelle gestionnaire du financement 
                         </t>
    </r>
    <r>
      <rPr>
        <sz val="8"/>
        <rFont val="Arial"/>
        <family val="2"/>
      </rPr>
      <t>si le projet est financé :</t>
    </r>
  </si>
  <si>
    <t>Fonction</t>
  </si>
  <si>
    <t xml:space="preserve">Nombre d'heures travaillées sur 12 mois : </t>
  </si>
  <si>
    <t>Le partenaire est-il assujetti à la TVA non récupérable ?</t>
  </si>
  <si>
    <t>Oui</t>
  </si>
  <si>
    <t>Non</t>
  </si>
  <si>
    <t>Missions spécifiques inhérentes au programme de travail scientifique et technique</t>
  </si>
  <si>
    <t>Missions relatives aux réunions de coordination technique ou d'avancement</t>
  </si>
  <si>
    <t>coût unitaire</t>
  </si>
  <si>
    <t>nombre</t>
  </si>
  <si>
    <t>Frais de gestion (organismes public ou fondations de recherche financés en coût marginal)</t>
  </si>
  <si>
    <t>Frais de structure (autres bénéficiaires)</t>
  </si>
  <si>
    <t xml:space="preserve">Pour laboratoire d'organisme public ou fondation, financé au coût marginal. Indiquer le taux d'environnement : </t>
  </si>
  <si>
    <t>taux (%)</t>
  </si>
  <si>
    <t xml:space="preserve"> Nb d'années</t>
  </si>
  <si>
    <t>Catégories de personnel permanent</t>
  </si>
  <si>
    <t xml:space="preserve">Ingénieur </t>
  </si>
  <si>
    <t>Ingénieur expert</t>
  </si>
  <si>
    <t>Technicien</t>
  </si>
  <si>
    <t>Directeur de recherche</t>
  </si>
  <si>
    <t>Chercheur</t>
  </si>
  <si>
    <t>Enseignant chercheur</t>
  </si>
  <si>
    <t>Doctorant</t>
  </si>
  <si>
    <t>Post doctorant</t>
  </si>
  <si>
    <t>CDD ingénieur</t>
  </si>
  <si>
    <t>CDD technicien</t>
  </si>
  <si>
    <t>Stagiaire</t>
  </si>
  <si>
    <t>Catégories de personnel NON permanent</t>
  </si>
  <si>
    <t>Missions pour les actions de dissémination (présentations à des conférences, …)</t>
  </si>
  <si>
    <t>Eléments d'appréciation de l'effet d'incitation de l'aide (entreprises autres que PME)</t>
  </si>
  <si>
    <t>L’aide permet-elle à l’entreprise d’augmenter la portée du projet ?</t>
  </si>
  <si>
    <t>L’aide permet-elle à l’entreprise d’augmenter le rythme du projet ?</t>
  </si>
  <si>
    <t>L’aide permet-elle à l’entreprise d’augmenter le montant total affecté à ses activités de R&amp;D ?</t>
  </si>
  <si>
    <t>Les éléments suivants doivent permettent d'évaluer l'effet d'incitation de l'aide ANR à une entreprise autre que PME. Avoir un effet d’incitation signifie, aux termes des dispositions communautaires, que l’aide doit déclencher, chez son bénéficiaire, un changement de comportement l’amenant à intensifier ses activités de R&amp;D. Elle doit avoir comme incidence d’accroître la taille, la portée, le budget ou le rythme des activités de R&amp;D. L’analyse de l’effet d’incitation repose sur une comparaison de la situation avec et sans octroi d’aide, à partir des réponses au questionnaire ci-dessous.
Répondre à toutes les questions et fournir les éléments permettant, sur chaque critère, de comparer la situation avec et sans octroi d'aide.</t>
  </si>
  <si>
    <t>L174</t>
  </si>
  <si>
    <t>Récapitulatif établi à partir des demandes financières réactualisées des partenaires</t>
  </si>
  <si>
    <t>Rappel du récapitulatif initial fourni en réponse à l'appel à projets</t>
  </si>
  <si>
    <t>Demande financière détaillée suite à la sélection du projet (montant HT en €, incluant la TVA non récupérable le cas échéant)</t>
  </si>
  <si>
    <t>Autres dépenses externes (consommables, petits matériels, …)</t>
  </si>
  <si>
    <t>Equipements ou amortissement d'équipements de R&amp;D (supérieur à 4 000 €)</t>
  </si>
  <si>
    <t>Commentaire éventuel</t>
  </si>
  <si>
    <t>Commentaires (le cas échéant)</t>
  </si>
  <si>
    <t xml:space="preserve">Justifier par des éléments factuels, la ou les réponses positives aux questions précédentes : </t>
  </si>
  <si>
    <t>Rappel du nombre de personne.mois établi en réponse à l'AAP</t>
  </si>
  <si>
    <r>
      <t>Part assise sur les autres dépenses</t>
    </r>
    <r>
      <rPr>
        <i/>
        <sz val="8"/>
        <rFont val="Arial"/>
        <family val="2"/>
      </rPr>
      <t xml:space="preserve">                   (Max. 7% des autres coûts, hors facturation interne)</t>
    </r>
  </si>
  <si>
    <r>
      <t>Part assise sur les dépenses de personnel</t>
    </r>
    <r>
      <rPr>
        <i/>
        <sz val="8"/>
        <rFont val="Arial"/>
        <family val="2"/>
      </rPr>
      <t xml:space="preserve">      (Max. 40%)</t>
    </r>
  </si>
  <si>
    <r>
      <t xml:space="preserve">Encadrement/Assistance                            </t>
    </r>
    <r>
      <rPr>
        <i/>
        <sz val="10"/>
        <rFont val="Arial"/>
        <family val="2"/>
      </rPr>
      <t xml:space="preserve"> </t>
    </r>
    <r>
      <rPr>
        <i/>
        <sz val="8"/>
        <rFont val="Arial"/>
        <family val="2"/>
      </rPr>
      <t>(Max. 20% des coûts de personnel)</t>
    </r>
  </si>
  <si>
    <t>Tableaux utilisés pour vérifier si les frais de gestion/structure dépassent les plafonds ANR</t>
  </si>
  <si>
    <t xml:space="preserve">EA </t>
  </si>
  <si>
    <t>JE</t>
  </si>
  <si>
    <t>ERT</t>
  </si>
  <si>
    <t>ERTint</t>
  </si>
  <si>
    <t>UMR</t>
  </si>
  <si>
    <t>URA</t>
  </si>
  <si>
    <t>UPR</t>
  </si>
  <si>
    <t>GDR</t>
  </si>
  <si>
    <t>USR</t>
  </si>
  <si>
    <t>FRE</t>
  </si>
  <si>
    <t>UMR_A</t>
  </si>
  <si>
    <t xml:space="preserve">INRA </t>
  </si>
  <si>
    <t>UMR_D</t>
  </si>
  <si>
    <t xml:space="preserve">IRD </t>
  </si>
  <si>
    <t>UMR_E</t>
  </si>
  <si>
    <t>CEA</t>
  </si>
  <si>
    <t>UMR_M</t>
  </si>
  <si>
    <t>IFREME</t>
  </si>
  <si>
    <t>UMR_C</t>
  </si>
  <si>
    <t>UMR_I</t>
  </si>
  <si>
    <t>INRIA</t>
  </si>
  <si>
    <t>UMR_F</t>
  </si>
  <si>
    <t xml:space="preserve">UMR_N </t>
  </si>
  <si>
    <t xml:space="preserve">UMR_T </t>
  </si>
  <si>
    <t>UMR_S</t>
  </si>
  <si>
    <t>EMI</t>
  </si>
  <si>
    <t>ERM</t>
  </si>
  <si>
    <t>U</t>
  </si>
  <si>
    <t>EPI</t>
  </si>
  <si>
    <t>UMR_P</t>
  </si>
  <si>
    <t>UMR_MA</t>
  </si>
  <si>
    <t>UMR_MC</t>
  </si>
  <si>
    <t>UM</t>
  </si>
  <si>
    <t>IFR</t>
  </si>
  <si>
    <t xml:space="preserve">L'aide permet-elle à l'entreprise d'augmenter la taille de sa contribution au projet ? </t>
  </si>
  <si>
    <t>EURL</t>
  </si>
  <si>
    <t>SASU</t>
  </si>
  <si>
    <t>SARL</t>
  </si>
  <si>
    <t>SA</t>
  </si>
  <si>
    <t>SNC</t>
  </si>
  <si>
    <t>SAS</t>
  </si>
  <si>
    <t>GIE</t>
  </si>
  <si>
    <r>
      <t>Remarque</t>
    </r>
    <r>
      <rPr>
        <i/>
        <sz val="10"/>
        <rFont val="Arial"/>
        <family val="2"/>
      </rPr>
      <t xml:space="preserve"> : toutes les informations figurant ci-dessus ont vocation à être publiées si le projet est financé. En déposant un dossier, les partenaires ont accepté la publication de toutes ces informations.</t>
    </r>
  </si>
  <si>
    <t>Libelle_naturejuridique</t>
  </si>
  <si>
    <t>EPA</t>
  </si>
  <si>
    <t>Etablissements publics à caractère administratif</t>
  </si>
  <si>
    <t>EPCSP</t>
  </si>
  <si>
    <t>Etablissements publics à caractère scientifique, culturel et professionnel.</t>
  </si>
  <si>
    <t>EPIC</t>
  </si>
  <si>
    <t>Etablissements publics à caractère industriel et commercial</t>
  </si>
  <si>
    <t>EPST</t>
  </si>
  <si>
    <t xml:space="preserve">Etablissements publics à caractère scientifique et technologique </t>
  </si>
  <si>
    <t>GIP</t>
  </si>
  <si>
    <t xml:space="preserve">Groupements d'intérêt public </t>
  </si>
  <si>
    <t>Fondation</t>
  </si>
  <si>
    <t/>
  </si>
  <si>
    <t>Université</t>
  </si>
  <si>
    <t xml:space="preserve">Ecoles françaises à l'étranger </t>
  </si>
  <si>
    <t>Grand établissement</t>
  </si>
  <si>
    <t>Entreprise Unipersonnelle à Responsabilité Limitée</t>
  </si>
  <si>
    <t>Société Anonyme</t>
  </si>
  <si>
    <t>Société A Responsabilité Limitée</t>
  </si>
  <si>
    <t xml:space="preserve">Société Anonyme Simplifiée </t>
  </si>
  <si>
    <t>Société Anonyme Simplifiée avec associé Unique</t>
  </si>
  <si>
    <t>SCA</t>
  </si>
  <si>
    <t>Société à Commandite par Actions</t>
  </si>
  <si>
    <t>SCS</t>
  </si>
  <si>
    <t>Société en Commandite Simple</t>
  </si>
  <si>
    <t>Société en Nom Collectif</t>
  </si>
  <si>
    <t>Groupement d'intérêt économique</t>
  </si>
  <si>
    <t>SEM</t>
  </si>
  <si>
    <t>Société d'Economie Mixte</t>
  </si>
  <si>
    <t>Société civile</t>
  </si>
  <si>
    <t>Association</t>
  </si>
  <si>
    <t>Etranger</t>
  </si>
  <si>
    <r>
      <t xml:space="preserve">sigle_naturejuridique </t>
    </r>
    <r>
      <rPr>
        <b/>
        <sz val="10"/>
        <color indexed="10"/>
        <rFont val="Arial"/>
        <family val="2"/>
      </rPr>
      <t>(finir la liste par Autre)</t>
    </r>
  </si>
  <si>
    <t>L93</t>
  </si>
  <si>
    <t>L104</t>
  </si>
  <si>
    <t>K104</t>
  </si>
  <si>
    <t>K116</t>
  </si>
  <si>
    <t>L116</t>
  </si>
  <si>
    <t>K124</t>
  </si>
  <si>
    <t>L124</t>
  </si>
  <si>
    <t>L133</t>
  </si>
  <si>
    <t>L140</t>
  </si>
  <si>
    <t>L149</t>
  </si>
  <si>
    <t>L157</t>
  </si>
  <si>
    <t>L169</t>
  </si>
  <si>
    <t>L162</t>
  </si>
  <si>
    <t>L172</t>
  </si>
  <si>
    <t>L175</t>
  </si>
  <si>
    <t>L178</t>
  </si>
  <si>
    <t>E24</t>
  </si>
  <si>
    <t>E23</t>
  </si>
  <si>
    <t>L177</t>
  </si>
  <si>
    <r>
      <t xml:space="preserve">Engagement du partenaire </t>
    </r>
    <r>
      <rPr>
        <i/>
        <sz val="11"/>
        <rFont val="Arial"/>
        <family val="2"/>
      </rPr>
      <t>(Les signatures sont à apposer uniquement sur le document papier)</t>
    </r>
  </si>
  <si>
    <t>Ayant le pouvoir d'engager juridiquement l'organisme désigné ci-dessus, je déclare:
- avoir pris connaissance de l'ensemble du dossier de soumission du présent projet (documents A et B) et du règlement relatif aux modalités d'attribution des aides de l'Agence Nationale de la Recherche, et souscrire aux obligations qui en découlent,
- donner mon accord pour la participation de l'organisme désigné ci-dessus au projet, dans les conditions décrites ci-dessus de répartition des tâches et de financement demandé,
- m'engager à mettre en oeuvre tous les moyens nécessaires à la réalisation du projet dans les conditions prévues par règlement relatif aux modalités d'attribution des aides de l'Agence Nationale de la Recherche.</t>
  </si>
  <si>
    <t>Pour les laboratoires d'organisme public de recherche ou fondations, visa du Responsable scientifique et technique</t>
  </si>
  <si>
    <t>Personne habilitée à engager le partenaire</t>
  </si>
  <si>
    <t>Qualité</t>
  </si>
  <si>
    <t>Prénom :</t>
  </si>
  <si>
    <t>Nom :</t>
  </si>
  <si>
    <t>Prénom :</t>
  </si>
  <si>
    <t>Nom :</t>
  </si>
  <si>
    <t>Signature</t>
  </si>
  <si>
    <t>Assiette(€)</t>
  </si>
  <si>
    <r>
      <t xml:space="preserve">Rappel du nombre de personne.mois établi en réponse à l'AAP
</t>
    </r>
    <r>
      <rPr>
        <b/>
        <i/>
        <sz val="10"/>
        <rFont val="Arial"/>
        <family val="2"/>
      </rPr>
      <t>(variation)</t>
    </r>
  </si>
  <si>
    <t>Rappel de la demande initiale établie en réponse à l'AAP
(variation)</t>
  </si>
  <si>
    <t>Rappel de la demande initiale établie en réponse à l'AAP</t>
  </si>
  <si>
    <t>Rappel de la demande initiale</t>
  </si>
  <si>
    <t>Nom complet du bénéficiaire
(organisme/ entreprise/…)</t>
  </si>
  <si>
    <t>IDENTIFICATION DU BENEFICIAIRE GESTIONNAIRE DE LAIDE</t>
  </si>
  <si>
    <t>Personne habilité à représenter juridiquement l'établissement gestionnaire</t>
  </si>
  <si>
    <t xml:space="preserve">Code APE : </t>
  </si>
  <si>
    <t>Effectif (si entreprise) :</t>
  </si>
  <si>
    <t>Sigle
(organisme / entreprise / …)</t>
  </si>
  <si>
    <t>Ayant le pouvoir d'engager juridiquement l'organisme désigné ci-dessus, je déclare:
- avoir pris connaissance de l'ensemble du dossier de soumission du présent projet (documents A et B) et du règlement relatif aux modalités d'attribution des aides de l'Agence Nationale de la Recherche, et souscrire aux obligations qui en découlent,
- m'engager à mettre en oeuvre tous les moyens nécessaires à la réalisation du projet dans les conditions prévues par règlement relatif aux modalités d'attribution des aides de l'Agence Nationale de la Recherche.</t>
  </si>
  <si>
    <t>Laboratoire Public</t>
  </si>
  <si>
    <t xml:space="preserve">Programme </t>
  </si>
  <si>
    <r>
      <t xml:space="preserve">Frais de gestion                                         </t>
    </r>
    <r>
      <rPr>
        <i/>
        <sz val="8"/>
        <rFont val="Arial"/>
        <family val="2"/>
      </rPr>
      <t xml:space="preserve"> (Max. 8% des coûts entrant dans l'assiette de l'aide)</t>
    </r>
  </si>
  <si>
    <t xml:space="preserve">Edition </t>
  </si>
  <si>
    <t>ANR-</t>
  </si>
  <si>
    <t>Annexe financière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</si>
</sst>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 _€_-;\-* #,##0\ _€_-;_-* &quot;-&quot;\ _€_-;_-@_-"/>
    <numFmt numFmtId="165" formatCode="_-* #,##0.00\ _€_-;\-* #,##0.00\ _€_-;_-* &quot;-&quot;??\ _€_-;_-@_-"/>
    <numFmt numFmtId="166" formatCode="_-* #,##0.00\ [$€-1]_-;\-* #,##0.00\ [$€-1]_-;_-* &quot;-&quot;??\ [$€-1]_-"/>
    <numFmt numFmtId="167" formatCode="#,##0\ &quot;€&quot;"/>
    <numFmt numFmtId="168" formatCode="#,##0\ _€"/>
    <numFmt numFmtId="169" formatCode="0#&quot; &quot;##&quot; &quot;##&quot; &quot;##&quot; &quot;##"/>
    <numFmt numFmtId="170" formatCode="dd/mm/yy"/>
    <numFmt numFmtId="171" formatCode="#,##0.00\ &quot;€&quot;"/>
    <numFmt numFmtId="172" formatCode="###&quot; &quot;###&quot; &quot;###&quot; &quot;#####"/>
    <numFmt numFmtId="173" formatCode="_-* #,##0.0\ _€_-;\-* #,##0.0\ _€_-;_-* &quot;-&quot;?\ _€_-;_-@_-"/>
    <numFmt numFmtId="174" formatCode="#,##0.00\ _€"/>
    <numFmt numFmtId="175" formatCode="_-* #,##0\ _€_-;\-* #,##0\ _€_-;_-* &quot;-&quot;??\ _€_-;_-@_-"/>
  </numFmts>
  <fonts count="68" x14ac:knownFonts="1">
    <font>
      <sz val="10"/>
      <name val="Arial"/>
    </font>
    <font>
      <sz val="10"/>
      <name val="Arial"/>
    </font>
    <font>
      <u/>
      <sz val="10"/>
      <color indexed="12"/>
      <name val="Arial"/>
    </font>
    <font>
      <sz val="14"/>
      <name val="Arial"/>
      <family val="2"/>
    </font>
    <font>
      <sz val="11"/>
      <name val="Arial"/>
      <family val="2"/>
    </font>
    <font>
      <b/>
      <sz val="11"/>
      <name val="Arial"/>
      <family val="2"/>
    </font>
    <font>
      <sz val="10"/>
      <name val="Arial"/>
      <family val="2"/>
    </font>
    <font>
      <u/>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color indexed="81"/>
      <name val="Tahoma"/>
    </font>
    <font>
      <b/>
      <sz val="10"/>
      <name val="Arial"/>
      <family val="2"/>
    </font>
    <font>
      <b/>
      <sz val="10"/>
      <color indexed="81"/>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sz val="9"/>
      <color indexed="12"/>
      <name val="Arial"/>
      <family val="2"/>
    </font>
    <font>
      <sz val="7"/>
      <name val="Arial"/>
      <family val="2"/>
    </font>
    <font>
      <sz val="8"/>
      <name val="Arial"/>
    </font>
    <font>
      <i/>
      <sz val="11"/>
      <name val="Arial"/>
      <family val="2"/>
    </font>
    <font>
      <sz val="10"/>
      <color indexed="10"/>
      <name val="Arial"/>
      <family val="2"/>
    </font>
    <font>
      <b/>
      <i/>
      <sz val="10"/>
      <name val="Arial"/>
      <family val="2"/>
    </font>
    <font>
      <i/>
      <sz val="8"/>
      <color indexed="10"/>
      <name val="Arial"/>
      <family val="2"/>
    </font>
    <font>
      <b/>
      <sz val="8"/>
      <name val="Arial"/>
      <family val="2"/>
    </font>
    <font>
      <i/>
      <sz val="9"/>
      <name val="Arial"/>
      <family val="2"/>
    </font>
    <font>
      <b/>
      <i/>
      <sz val="9"/>
      <name val="Arial"/>
      <family val="2"/>
    </font>
    <font>
      <sz val="8"/>
      <color indexed="81"/>
      <name val="Tahoma"/>
    </font>
    <font>
      <sz val="8"/>
      <color indexed="81"/>
      <name val="Tahoma"/>
      <charset val="1"/>
    </font>
    <font>
      <b/>
      <sz val="8"/>
      <color indexed="81"/>
      <name val="Tahoma"/>
      <charset val="1"/>
    </font>
    <font>
      <i/>
      <sz val="7"/>
      <name val="Arial"/>
      <family val="2"/>
    </font>
    <font>
      <sz val="18"/>
      <name val="Arial"/>
      <family val="2"/>
    </font>
    <font>
      <sz val="8.5"/>
      <name val="Arial"/>
      <family val="2"/>
    </font>
    <font>
      <u/>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b/>
      <u/>
      <sz val="10"/>
      <name val="Arial"/>
      <family val="2"/>
    </font>
    <font>
      <sz val="10"/>
      <color indexed="8"/>
      <name val="Arial"/>
      <family val="2"/>
    </font>
    <font>
      <sz val="12"/>
      <color indexed="12"/>
      <name val="Arial"/>
      <family val="2"/>
    </font>
    <font>
      <sz val="11"/>
      <color indexed="12"/>
      <name val="Arial"/>
      <family val="2"/>
    </font>
    <font>
      <sz val="9"/>
      <name val="Arial"/>
    </font>
    <font>
      <b/>
      <i/>
      <sz val="10"/>
      <color indexed="10"/>
      <name val="Arial"/>
      <family val="2"/>
    </font>
    <font>
      <i/>
      <sz val="9"/>
      <name val="Arial"/>
    </font>
    <font>
      <b/>
      <sz val="9"/>
      <name val="Arial"/>
    </font>
    <font>
      <b/>
      <sz val="9"/>
      <color indexed="12"/>
      <name val="Arial"/>
    </font>
    <font>
      <b/>
      <i/>
      <sz val="9"/>
      <name val="Arial"/>
    </font>
    <font>
      <b/>
      <i/>
      <sz val="9"/>
      <color indexed="10"/>
      <name val="Arial"/>
    </font>
    <font>
      <sz val="10"/>
      <name val="Times New Roman"/>
      <family val="1"/>
    </font>
    <font>
      <i/>
      <sz val="10"/>
      <name val="Arial"/>
    </font>
    <font>
      <sz val="10"/>
      <color indexed="8"/>
      <name val="Arial"/>
    </font>
    <font>
      <sz val="11"/>
      <color indexed="9"/>
      <name val="Arial"/>
      <family val="2"/>
    </font>
    <font>
      <sz val="12"/>
      <name val="Calibri"/>
      <family val="2"/>
      <scheme val="minor"/>
    </font>
    <font>
      <b/>
      <sz val="16"/>
      <name val="Calibri"/>
      <family val="2"/>
      <scheme val="minor"/>
    </font>
    <font>
      <b/>
      <sz val="36"/>
      <name val="Calibri"/>
      <family val="2"/>
      <scheme val="minor"/>
    </font>
  </fonts>
  <fills count="13">
    <fill>
      <patternFill patternType="none"/>
    </fill>
    <fill>
      <patternFill patternType="gray125"/>
    </fill>
    <fill>
      <patternFill patternType="solid">
        <fgColor indexed="40"/>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41"/>
        <bgColor indexed="12"/>
      </patternFill>
    </fill>
    <fill>
      <patternFill patternType="solid">
        <fgColor indexed="41"/>
        <bgColor indexed="64"/>
      </patternFill>
    </fill>
    <fill>
      <patternFill patternType="solid">
        <fgColor indexed="22"/>
        <bgColor indexed="64"/>
      </patternFill>
    </fill>
    <fill>
      <patternFill patternType="solid">
        <fgColor indexed="22"/>
        <bgColor indexed="0"/>
      </patternFill>
    </fill>
    <fill>
      <patternFill patternType="solid">
        <fgColor indexed="9"/>
        <bgColor indexed="64"/>
      </patternFill>
    </fill>
    <fill>
      <patternFill patternType="solid">
        <fgColor indexed="13"/>
        <bgColor indexed="64"/>
      </patternFill>
    </fill>
    <fill>
      <gradientFill type="path">
        <stop position="0">
          <color theme="4" tint="0.80001220740379042"/>
        </stop>
        <stop position="1">
          <color theme="4" tint="0.40000610370189521"/>
        </stop>
      </gradientFill>
    </fill>
  </fills>
  <borders count="65">
    <border>
      <left/>
      <right/>
      <top/>
      <bottom/>
      <diagonal/>
    </border>
    <border>
      <left style="thin">
        <color indexed="22"/>
      </left>
      <right style="thin">
        <color indexed="22"/>
      </right>
      <top style="thin">
        <color indexed="22"/>
      </top>
      <bottom style="thin">
        <color indexed="22"/>
      </bottom>
      <diagonal/>
    </border>
    <border>
      <left style="medium">
        <color indexed="12"/>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top/>
      <bottom style="medium">
        <color indexed="15"/>
      </bottom>
      <diagonal/>
    </border>
    <border>
      <left/>
      <right/>
      <top style="medium">
        <color indexed="15"/>
      </top>
      <bottom style="medium">
        <color indexed="15"/>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double">
        <color indexed="64"/>
      </top>
      <bottom style="thin">
        <color indexed="64"/>
      </bottom>
      <diagonal/>
    </border>
    <border>
      <left style="double">
        <color indexed="64"/>
      </left>
      <right style="double">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style="medium">
        <color indexed="15"/>
      </left>
      <right/>
      <top/>
      <bottom/>
      <diagonal/>
    </border>
    <border>
      <left/>
      <right style="medium">
        <color indexed="15"/>
      </right>
      <top/>
      <bottom/>
      <diagonal/>
    </border>
    <border>
      <left style="medium">
        <color indexed="15"/>
      </left>
      <right/>
      <top/>
      <bottom style="medium">
        <color indexed="15"/>
      </bottom>
      <diagonal/>
    </border>
    <border>
      <left/>
      <right style="medium">
        <color indexed="15"/>
      </right>
      <top/>
      <bottom style="medium">
        <color indexed="15"/>
      </bottom>
      <diagonal/>
    </border>
    <border>
      <left style="medium">
        <color indexed="15"/>
      </left>
      <right/>
      <top style="medium">
        <color indexed="15"/>
      </top>
      <bottom/>
      <diagonal/>
    </border>
    <border>
      <left/>
      <right/>
      <top style="medium">
        <color indexed="15"/>
      </top>
      <bottom/>
      <diagonal/>
    </border>
    <border>
      <left/>
      <right style="medium">
        <color indexed="15"/>
      </right>
      <top style="medium">
        <color indexed="15"/>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12"/>
      </left>
      <right style="dashed">
        <color indexed="12"/>
      </right>
      <top/>
      <bottom style="medium">
        <color indexed="15"/>
      </bottom>
      <diagonal/>
    </border>
    <border>
      <left style="dashed">
        <color indexed="12"/>
      </left>
      <right/>
      <top/>
      <bottom style="medium">
        <color indexed="15"/>
      </bottom>
      <diagonal/>
    </border>
    <border>
      <left/>
      <right style="dashed">
        <color indexed="12"/>
      </right>
      <top/>
      <bottom style="medium">
        <color indexed="15"/>
      </bottom>
      <diagonal/>
    </border>
    <border>
      <left/>
      <right style="double">
        <color indexed="64"/>
      </right>
      <top/>
      <bottom/>
      <diagonal/>
    </border>
    <border>
      <left/>
      <right style="dashed">
        <color indexed="12"/>
      </right>
      <top/>
      <bottom/>
      <diagonal/>
    </border>
    <border>
      <left style="dashed">
        <color indexed="12"/>
      </left>
      <right style="dashed">
        <color indexed="12"/>
      </right>
      <top/>
      <bottom/>
      <diagonal/>
    </border>
    <border>
      <left style="dashed">
        <color indexed="12"/>
      </left>
      <right/>
      <top/>
      <bottom/>
      <diagonal/>
    </border>
    <border>
      <left style="double">
        <color indexed="64"/>
      </left>
      <right/>
      <top/>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s>
  <cellStyleXfs count="5">
    <xf numFmtId="0" fontId="0" fillId="0" borderId="0"/>
    <xf numFmtId="166" fontId="1" fillId="0" borderId="0" applyFont="0" applyFill="0" applyBorder="0" applyAlignment="0" applyProtection="0"/>
    <xf numFmtId="0" fontId="2" fillId="0" borderId="0" applyNumberFormat="0" applyFill="0" applyBorder="0" applyAlignment="0" applyProtection="0">
      <alignment vertical="top"/>
      <protection locked="0"/>
    </xf>
    <xf numFmtId="0" fontId="63" fillId="0" borderId="0"/>
    <xf numFmtId="9" fontId="1" fillId="0" borderId="0" applyFont="0" applyFill="0" applyBorder="0" applyAlignment="0" applyProtection="0"/>
  </cellStyleXfs>
  <cellXfs count="884">
    <xf numFmtId="0" fontId="0" fillId="0" borderId="0" xfId="0"/>
    <xf numFmtId="0" fontId="6" fillId="0" borderId="0" xfId="0" applyFont="1" applyAlignment="1" applyProtection="1">
      <alignment horizontal="left" wrapText="1"/>
    </xf>
    <xf numFmtId="0" fontId="4" fillId="0" borderId="0" xfId="0" applyFont="1" applyProtection="1"/>
    <xf numFmtId="0" fontId="4" fillId="0" borderId="0" xfId="0" applyFont="1" applyAlignment="1" applyProtection="1">
      <alignment horizontal="center"/>
    </xf>
    <xf numFmtId="0" fontId="4" fillId="0" borderId="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4" fillId="0" borderId="0" xfId="0" applyFont="1" applyAlignment="1" applyProtection="1">
      <alignment horizontal="left" wrapText="1"/>
    </xf>
    <xf numFmtId="0" fontId="4" fillId="0" borderId="0" xfId="0" applyFont="1" applyFill="1" applyBorder="1" applyAlignment="1" applyProtection="1">
      <alignment horizontal="right" wrapText="1"/>
    </xf>
    <xf numFmtId="0" fontId="0" fillId="0" borderId="0" xfId="0" applyAlignment="1" applyProtection="1">
      <alignment horizontal="right" wrapText="1"/>
    </xf>
    <xf numFmtId="0" fontId="6" fillId="0" borderId="0" xfId="0" applyFont="1" applyFill="1" applyBorder="1" applyAlignment="1" applyProtection="1">
      <alignment horizontal="left" wrapText="1"/>
    </xf>
    <xf numFmtId="0" fontId="10" fillId="0" borderId="0" xfId="0" applyFont="1" applyAlignment="1" applyProtection="1">
      <alignment horizontal="left" wrapText="1"/>
    </xf>
    <xf numFmtId="0" fontId="0" fillId="0" borderId="0" xfId="0" applyAlignment="1" applyProtection="1">
      <alignment horizontal="center" wrapText="1"/>
    </xf>
    <xf numFmtId="169" fontId="4" fillId="0" borderId="0" xfId="0" applyNumberFormat="1" applyFont="1" applyFill="1" applyBorder="1" applyAlignment="1" applyProtection="1">
      <alignment horizontal="left" wrapText="1"/>
    </xf>
    <xf numFmtId="0" fontId="11" fillId="0" borderId="0" xfId="0" applyFont="1" applyFill="1" applyBorder="1" applyAlignment="1" applyProtection="1">
      <alignment horizontal="center" wrapText="1"/>
    </xf>
    <xf numFmtId="169" fontId="6" fillId="0" borderId="0" xfId="0" applyNumberFormat="1" applyFont="1" applyFill="1" applyBorder="1" applyAlignment="1" applyProtection="1">
      <alignment horizontal="left" wrapText="1"/>
    </xf>
    <xf numFmtId="0" fontId="4" fillId="0" borderId="0" xfId="0" applyFont="1" applyFill="1" applyAlignment="1" applyProtection="1">
      <alignment horizontal="left"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17" fillId="0" borderId="0" xfId="0" applyFont="1" applyFill="1" applyBorder="1" applyAlignment="1" applyProtection="1">
      <alignment horizontal="right"/>
    </xf>
    <xf numFmtId="0" fontId="17" fillId="0" borderId="0" xfId="0" applyFont="1" applyFill="1" applyBorder="1" applyAlignment="1" applyProtection="1">
      <alignment horizontal="left"/>
    </xf>
    <xf numFmtId="0" fontId="7" fillId="0" borderId="0" xfId="2" applyFont="1" applyFill="1" applyBorder="1" applyAlignment="1" applyProtection="1">
      <alignment horizontal="left"/>
    </xf>
    <xf numFmtId="0" fontId="6" fillId="0" borderId="0" xfId="0" applyFont="1" applyFill="1" applyBorder="1" applyAlignment="1" applyProtection="1">
      <alignment horizontal="left"/>
    </xf>
    <xf numFmtId="0" fontId="6" fillId="0" borderId="0" xfId="0" applyFont="1" applyAlignment="1" applyProtection="1">
      <alignment horizontal="left"/>
    </xf>
    <xf numFmtId="0" fontId="6" fillId="0" borderId="0" xfId="0" applyFont="1" applyFill="1" applyAlignment="1" applyProtection="1">
      <alignment horizontal="left"/>
    </xf>
    <xf numFmtId="0" fontId="15" fillId="0" borderId="0" xfId="0" applyFont="1" applyAlignment="1" applyProtection="1">
      <alignment horizontal="left"/>
    </xf>
    <xf numFmtId="0" fontId="15" fillId="0" borderId="0" xfId="0" applyFont="1" applyFill="1" applyBorder="1" applyAlignment="1" applyProtection="1">
      <alignment horizontal="left"/>
    </xf>
    <xf numFmtId="0" fontId="5" fillId="0" borderId="0" xfId="0" applyFont="1" applyAlignment="1">
      <alignment horizontal="justify"/>
    </xf>
    <xf numFmtId="0" fontId="5" fillId="0" borderId="0" xfId="0" applyFont="1"/>
    <xf numFmtId="0" fontId="6" fillId="0" borderId="0" xfId="0" applyFont="1" applyAlignment="1" applyProtection="1"/>
    <xf numFmtId="0" fontId="22" fillId="0" borderId="0" xfId="0" applyFont="1" applyFill="1" applyBorder="1" applyAlignment="1" applyProtection="1">
      <alignment horizontal="left" wrapText="1"/>
    </xf>
    <xf numFmtId="0" fontId="12" fillId="0" borderId="0" xfId="0" applyFont="1" applyProtection="1"/>
    <xf numFmtId="0" fontId="12" fillId="2" borderId="0" xfId="0" applyFont="1" applyFill="1" applyProtection="1"/>
    <xf numFmtId="0" fontId="4" fillId="0" borderId="2" xfId="0" applyFont="1" applyFill="1" applyBorder="1" applyAlignment="1" applyProtection="1">
      <alignment horizontal="left" wrapText="1"/>
    </xf>
    <xf numFmtId="0" fontId="21" fillId="0" borderId="0" xfId="0" applyFont="1" applyFill="1" applyBorder="1" applyAlignment="1" applyProtection="1">
      <alignment horizontal="center" vertical="center" wrapText="1"/>
    </xf>
    <xf numFmtId="0" fontId="15" fillId="0" borderId="0" xfId="0" applyFont="1" applyAlignment="1" applyProtection="1">
      <alignment horizontal="left" wrapText="1"/>
    </xf>
    <xf numFmtId="0" fontId="6" fillId="0" borderId="0" xfId="0" applyFont="1" applyFill="1" applyAlignment="1" applyProtection="1">
      <alignment horizontal="left" wrapText="1"/>
    </xf>
    <xf numFmtId="0" fontId="5" fillId="2" borderId="0" xfId="0" applyFont="1" applyFill="1" applyBorder="1" applyAlignment="1" applyProtection="1"/>
    <xf numFmtId="49" fontId="3"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xf>
    <xf numFmtId="0" fontId="28" fillId="0" borderId="0" xfId="0" applyFont="1" applyAlignment="1" applyProtection="1">
      <alignment horizontal="left" vertical="center" wrapText="1"/>
    </xf>
    <xf numFmtId="169" fontId="4" fillId="0"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9"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2" fillId="0" borderId="3" xfId="0" applyFont="1" applyFill="1" applyBorder="1" applyAlignment="1" applyProtection="1">
      <alignment horizontal="right" vertical="center" wrapText="1"/>
    </xf>
    <xf numFmtId="0" fontId="12" fillId="0" borderId="0" xfId="0" applyFont="1" applyFill="1" applyBorder="1" applyAlignment="1" applyProtection="1">
      <alignment horizontal="right" wrapText="1"/>
    </xf>
    <xf numFmtId="0" fontId="6" fillId="0" borderId="0" xfId="0" applyFont="1" applyFill="1" applyBorder="1" applyAlignment="1" applyProtection="1">
      <alignment horizontal="right" wrapText="1"/>
    </xf>
    <xf numFmtId="0" fontId="12" fillId="0" borderId="0" xfId="0" applyFont="1" applyProtection="1">
      <protection locked="0"/>
    </xf>
    <xf numFmtId="0" fontId="0" fillId="0" borderId="0" xfId="0" applyAlignment="1" applyProtection="1">
      <alignment horizontal="center" vertical="center" wrapText="1"/>
    </xf>
    <xf numFmtId="0" fontId="0" fillId="0" borderId="0" xfId="0" applyAlignment="1" applyProtection="1">
      <alignment wrapText="1"/>
    </xf>
    <xf numFmtId="0" fontId="5" fillId="0" borderId="0" xfId="0" applyFont="1" applyFill="1" applyBorder="1" applyAlignment="1" applyProtection="1">
      <alignment horizontal="right" vertical="center" wrapText="1"/>
    </xf>
    <xf numFmtId="49" fontId="12" fillId="0" borderId="4" xfId="0" applyNumberFormat="1" applyFont="1" applyBorder="1" applyAlignment="1" applyProtection="1">
      <alignment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wrapText="1"/>
    </xf>
    <xf numFmtId="0" fontId="4" fillId="0" borderId="0" xfId="0" applyFont="1" applyAlignment="1" applyProtection="1">
      <alignment horizontal="left" indent="5"/>
    </xf>
    <xf numFmtId="1" fontId="5" fillId="0" borderId="0" xfId="0" applyNumberFormat="1"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32" fillId="0" borderId="8"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164" fontId="4" fillId="0" borderId="3" xfId="0" applyNumberFormat="1" applyFont="1" applyFill="1" applyBorder="1" applyAlignment="1" applyProtection="1">
      <alignment horizontal="center" vertical="center" wrapText="1"/>
    </xf>
    <xf numFmtId="164" fontId="30" fillId="0" borderId="9" xfId="0" applyNumberFormat="1" applyFont="1" applyFill="1" applyBorder="1" applyAlignment="1" applyProtection="1">
      <alignment horizontal="center" vertical="center" wrapText="1"/>
    </xf>
    <xf numFmtId="0" fontId="5" fillId="0" borderId="0" xfId="0" applyFont="1" applyAlignment="1" applyProtection="1"/>
    <xf numFmtId="0" fontId="12" fillId="0" borderId="0" xfId="0" applyFont="1" applyAlignment="1" applyProtection="1"/>
    <xf numFmtId="0" fontId="15" fillId="0" borderId="0" xfId="0" applyFont="1" applyProtection="1"/>
    <xf numFmtId="0" fontId="21" fillId="0" borderId="0" xfId="0" applyFont="1" applyAlignment="1" applyProtection="1">
      <alignment horizontal="right" vertical="center"/>
    </xf>
    <xf numFmtId="0" fontId="21" fillId="0" borderId="0" xfId="0" applyFont="1" applyFill="1" applyAlignment="1" applyProtection="1">
      <alignment horizontal="center" vertical="center"/>
    </xf>
    <xf numFmtId="0" fontId="20" fillId="0" borderId="0" xfId="0" applyFont="1" applyBorder="1" applyAlignment="1" applyProtection="1">
      <alignment horizontal="center"/>
    </xf>
    <xf numFmtId="0" fontId="4" fillId="0" borderId="0" xfId="0" applyFont="1" applyBorder="1" applyAlignment="1" applyProtection="1">
      <alignment horizontal="right"/>
    </xf>
    <xf numFmtId="0" fontId="12" fillId="2" borderId="0" xfId="0" applyFont="1" applyFill="1" applyAlignment="1" applyProtection="1"/>
    <xf numFmtId="0" fontId="22" fillId="2" borderId="0" xfId="0" applyFont="1" applyFill="1" applyAlignment="1" applyProtection="1">
      <alignment horizontal="right"/>
    </xf>
    <xf numFmtId="0" fontId="4" fillId="0" borderId="0" xfId="0" applyFont="1" applyFill="1" applyBorder="1" applyAlignment="1" applyProtection="1">
      <alignment horizontal="center"/>
    </xf>
    <xf numFmtId="0" fontId="5" fillId="0" borderId="0" xfId="0" applyFont="1" applyFill="1" applyBorder="1" applyAlignment="1" applyProtection="1"/>
    <xf numFmtId="0" fontId="12" fillId="0" borderId="0" xfId="0" applyFont="1" applyFill="1" applyAlignment="1" applyProtection="1"/>
    <xf numFmtId="0" fontId="22" fillId="0" borderId="0" xfId="0" applyFont="1" applyFill="1" applyAlignment="1" applyProtection="1">
      <alignment horizontal="right"/>
    </xf>
    <xf numFmtId="0" fontId="12" fillId="0" borderId="0" xfId="0" applyFont="1" applyFill="1" applyBorder="1" applyAlignment="1" applyProtection="1">
      <alignment horizontal="center"/>
    </xf>
    <xf numFmtId="0" fontId="4" fillId="0" borderId="0" xfId="0" applyFont="1" applyBorder="1" applyAlignment="1" applyProtection="1">
      <alignment horizontal="center"/>
    </xf>
    <xf numFmtId="0" fontId="4" fillId="0" borderId="0" xfId="0" applyFont="1" applyAlignment="1" applyProtection="1">
      <alignment wrapText="1"/>
    </xf>
    <xf numFmtId="0" fontId="4" fillId="0" borderId="0" xfId="0" applyFont="1" applyFill="1" applyBorder="1" applyAlignment="1" applyProtection="1">
      <alignment horizontal="right"/>
    </xf>
    <xf numFmtId="0" fontId="4" fillId="0" borderId="0" xfId="0" applyFont="1" applyBorder="1" applyAlignment="1" applyProtection="1">
      <alignment wrapText="1"/>
    </xf>
    <xf numFmtId="0" fontId="4" fillId="0" borderId="0" xfId="0" applyFont="1" applyFill="1" applyBorder="1" applyAlignment="1" applyProtection="1">
      <alignment wrapText="1"/>
    </xf>
    <xf numFmtId="49" fontId="26" fillId="0" borderId="0" xfId="0" applyNumberFormat="1" applyFont="1" applyFill="1" applyBorder="1" applyAlignment="1" applyProtection="1">
      <alignment horizontal="left" wrapText="1"/>
    </xf>
    <xf numFmtId="0" fontId="26" fillId="0" borderId="0" xfId="0" applyFont="1" applyFill="1" applyBorder="1" applyAlignment="1" applyProtection="1">
      <alignment horizontal="left" wrapText="1"/>
    </xf>
    <xf numFmtId="0" fontId="27" fillId="0" borderId="0" xfId="2" applyFont="1" applyFill="1" applyBorder="1" applyAlignment="1" applyProtection="1">
      <alignment horizontal="left" wrapText="1"/>
    </xf>
    <xf numFmtId="0" fontId="26" fillId="0" borderId="0" xfId="0" applyFont="1" applyFill="1" applyBorder="1" applyAlignment="1" applyProtection="1">
      <alignment wrapText="1"/>
    </xf>
    <xf numFmtId="0" fontId="5" fillId="2" borderId="0" xfId="0" applyFont="1" applyFill="1" applyBorder="1" applyAlignment="1" applyProtection="1">
      <alignment vertical="center"/>
    </xf>
    <xf numFmtId="0" fontId="12" fillId="2" borderId="0" xfId="0" applyFont="1" applyFill="1" applyAlignment="1" applyProtection="1">
      <alignment vertical="center"/>
    </xf>
    <xf numFmtId="0" fontId="6" fillId="2" borderId="0" xfId="0" applyFont="1" applyFill="1" applyAlignment="1" applyProtection="1">
      <alignment vertical="center"/>
    </xf>
    <xf numFmtId="0" fontId="11" fillId="2" borderId="0" xfId="0" applyFont="1" applyFill="1" applyAlignment="1" applyProtection="1">
      <alignment vertical="center" wrapText="1"/>
    </xf>
    <xf numFmtId="0" fontId="6" fillId="0" borderId="0" xfId="0" applyFont="1" applyAlignment="1" applyProtection="1">
      <alignment vertical="center"/>
    </xf>
    <xf numFmtId="0" fontId="6" fillId="0" borderId="0" xfId="0" applyFont="1" applyProtection="1"/>
    <xf numFmtId="0" fontId="20" fillId="0" borderId="0" xfId="0" applyFont="1" applyAlignment="1" applyProtection="1">
      <alignment horizontal="right" wrapText="1"/>
    </xf>
    <xf numFmtId="0" fontId="6" fillId="0" borderId="0" xfId="0" applyFont="1" applyAlignment="1" applyProtection="1">
      <alignment horizontal="right" wrapText="1"/>
    </xf>
    <xf numFmtId="0" fontId="20" fillId="0" borderId="0" xfId="0" applyFont="1" applyAlignment="1" applyProtection="1">
      <alignment wrapText="1"/>
    </xf>
    <xf numFmtId="0" fontId="11" fillId="0" borderId="0" xfId="0" applyFont="1" applyAlignment="1" applyProtection="1">
      <alignment wrapText="1"/>
    </xf>
    <xf numFmtId="0" fontId="6" fillId="0" borderId="0" xfId="0" applyFont="1" applyAlignment="1" applyProtection="1">
      <alignment wrapText="1"/>
    </xf>
    <xf numFmtId="0" fontId="12" fillId="0" borderId="0" xfId="0" applyFont="1" applyBorder="1" applyAlignment="1" applyProtection="1">
      <alignment horizontal="left" vertical="center" wrapText="1"/>
    </xf>
    <xf numFmtId="0" fontId="12" fillId="0" borderId="0" xfId="0" applyFont="1" applyBorder="1" applyProtection="1"/>
    <xf numFmtId="0" fontId="33" fillId="0" borderId="0" xfId="0" applyFont="1" applyAlignment="1" applyProtection="1">
      <alignment horizontal="right"/>
    </xf>
    <xf numFmtId="0" fontId="6" fillId="0" borderId="0" xfId="0" applyFont="1" applyAlignment="1" applyProtection="1">
      <alignment horizontal="right"/>
    </xf>
    <xf numFmtId="0" fontId="12" fillId="0" borderId="0" xfId="0" applyFont="1" applyBorder="1" applyAlignment="1" applyProtection="1">
      <alignment horizontal="right" vertical="center"/>
    </xf>
    <xf numFmtId="0" fontId="6" fillId="0" borderId="10" xfId="0" applyFont="1" applyBorder="1" applyProtection="1"/>
    <xf numFmtId="0" fontId="4" fillId="0" borderId="10" xfId="0" applyFont="1" applyFill="1" applyBorder="1" applyAlignment="1" applyProtection="1">
      <alignment horizontal="left" vertical="center"/>
    </xf>
    <xf numFmtId="0" fontId="11" fillId="0" borderId="10" xfId="0" applyFont="1" applyBorder="1" applyAlignment="1" applyProtection="1">
      <alignment wrapText="1"/>
    </xf>
    <xf numFmtId="49" fontId="12" fillId="0" borderId="0" xfId="0" applyNumberFormat="1" applyFont="1" applyBorder="1" applyAlignment="1" applyProtection="1">
      <alignment horizontal="right"/>
    </xf>
    <xf numFmtId="0" fontId="4" fillId="0" borderId="0" xfId="0" applyFont="1" applyFill="1" applyBorder="1" applyAlignment="1" applyProtection="1">
      <alignment horizontal="left" vertical="center"/>
    </xf>
    <xf numFmtId="0" fontId="15" fillId="0" borderId="0" xfId="0" applyFont="1" applyBorder="1" applyAlignment="1" applyProtection="1">
      <alignment horizontal="left"/>
    </xf>
    <xf numFmtId="0" fontId="6" fillId="0" borderId="0" xfId="0" applyFont="1" applyBorder="1" applyAlignment="1" applyProtection="1">
      <alignment horizontal="right" wrapText="1"/>
    </xf>
    <xf numFmtId="0" fontId="4" fillId="0" borderId="11" xfId="0" applyFont="1" applyBorder="1" applyAlignment="1" applyProtection="1">
      <alignment vertical="top" wrapText="1"/>
    </xf>
    <xf numFmtId="0" fontId="4" fillId="0" borderId="0" xfId="0" applyFont="1" applyBorder="1" applyAlignment="1" applyProtection="1">
      <alignment vertical="top" wrapText="1"/>
    </xf>
    <xf numFmtId="0" fontId="28" fillId="0" borderId="0" xfId="0" applyFont="1" applyFill="1" applyBorder="1" applyAlignment="1" applyProtection="1">
      <alignment horizontal="right" vertical="center" wrapText="1"/>
    </xf>
    <xf numFmtId="0" fontId="6" fillId="0" borderId="3" xfId="0" applyFont="1" applyFill="1" applyBorder="1" applyAlignment="1" applyProtection="1">
      <alignment horizontal="left" vertical="center"/>
    </xf>
    <xf numFmtId="0" fontId="12" fillId="0" borderId="0" xfId="0" applyFont="1" applyFill="1" applyBorder="1" applyAlignment="1" applyProtection="1">
      <alignment horizontal="right" vertical="center"/>
    </xf>
    <xf numFmtId="0" fontId="6" fillId="0" borderId="0" xfId="0" applyFont="1" applyFill="1" applyProtection="1"/>
    <xf numFmtId="0" fontId="6" fillId="0" borderId="0" xfId="0" applyFont="1" applyFill="1" applyBorder="1" applyProtection="1"/>
    <xf numFmtId="0" fontId="25" fillId="0" borderId="0" xfId="0" applyFont="1" applyProtection="1"/>
    <xf numFmtId="0" fontId="6" fillId="0" borderId="0" xfId="0" applyFont="1" applyFill="1" applyBorder="1" applyAlignment="1" applyProtection="1">
      <alignment horizontal="right" vertical="center"/>
    </xf>
    <xf numFmtId="49" fontId="4" fillId="3" borderId="0" xfId="0" applyNumberFormat="1" applyFont="1" applyFill="1" applyBorder="1" applyAlignment="1" applyProtection="1">
      <alignment horizontal="left" wrapText="1"/>
    </xf>
    <xf numFmtId="0" fontId="4" fillId="0" borderId="0" xfId="0" applyFont="1" applyFill="1" applyBorder="1" applyAlignment="1" applyProtection="1">
      <alignment vertical="center" wrapText="1"/>
    </xf>
    <xf numFmtId="49" fontId="4"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right" wrapText="1"/>
    </xf>
    <xf numFmtId="0" fontId="25" fillId="0" borderId="0" xfId="0" applyFont="1" applyFill="1" applyProtection="1"/>
    <xf numFmtId="0" fontId="40" fillId="0" borderId="12" xfId="0" applyFont="1" applyBorder="1" applyAlignment="1" applyProtection="1">
      <alignment horizontal="center" wrapText="1"/>
    </xf>
    <xf numFmtId="164" fontId="32" fillId="0" borderId="0"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0" xfId="0" applyFont="1" applyFill="1" applyBorder="1" applyAlignment="1" applyProtection="1"/>
    <xf numFmtId="0" fontId="4" fillId="0" borderId="0" xfId="0" applyFont="1" applyBorder="1" applyAlignment="1" applyProtection="1">
      <alignment horizontal="left" vertical="center"/>
    </xf>
    <xf numFmtId="0" fontId="15" fillId="0" borderId="0" xfId="0" applyFont="1" applyFill="1" applyBorder="1" applyProtection="1"/>
    <xf numFmtId="0" fontId="32" fillId="0" borderId="13" xfId="0" applyFont="1" applyBorder="1" applyAlignment="1" applyProtection="1">
      <alignment horizontal="center"/>
    </xf>
    <xf numFmtId="10" fontId="15" fillId="0" borderId="13" xfId="0" applyNumberFormat="1" applyFont="1" applyBorder="1" applyAlignment="1" applyProtection="1">
      <alignment horizontal="center"/>
    </xf>
    <xf numFmtId="0" fontId="6" fillId="0" borderId="0" xfId="0" applyFont="1"/>
    <xf numFmtId="0" fontId="6" fillId="0" borderId="0" xfId="0" applyNumberFormat="1" applyFont="1" applyAlignment="1" applyProtection="1">
      <alignment horizontal="left" vertical="center"/>
    </xf>
    <xf numFmtId="0" fontId="6" fillId="0" borderId="0" xfId="0" applyNumberFormat="1" applyFont="1" applyAlignment="1" applyProtection="1">
      <alignment horizontal="left"/>
    </xf>
    <xf numFmtId="0" fontId="6" fillId="0" borderId="0" xfId="0" applyNumberFormat="1" applyFont="1" applyFill="1" applyAlignment="1" applyProtection="1">
      <alignment horizontal="left"/>
    </xf>
    <xf numFmtId="0" fontId="6" fillId="4" borderId="0" xfId="0" applyFont="1" applyFill="1"/>
    <xf numFmtId="0" fontId="6" fillId="5" borderId="0" xfId="0" applyFont="1" applyFill="1"/>
    <xf numFmtId="0" fontId="4" fillId="0" borderId="0" xfId="0" applyFont="1" applyFill="1" applyAlignment="1" applyProtection="1">
      <alignment horizontal="center" vertical="center"/>
    </xf>
    <xf numFmtId="49" fontId="2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49" fontId="12" fillId="0" borderId="0" xfId="0" applyNumberFormat="1" applyFont="1" applyFill="1" applyBorder="1" applyAlignment="1" applyProtection="1">
      <alignment horizontal="left"/>
    </xf>
    <xf numFmtId="49" fontId="12" fillId="0" borderId="0" xfId="0" applyNumberFormat="1" applyFont="1" applyFill="1" applyBorder="1" applyAlignment="1" applyProtection="1">
      <alignment horizontal="left" wrapText="1"/>
    </xf>
    <xf numFmtId="0" fontId="43" fillId="0" borderId="0" xfId="2" applyFont="1" applyFill="1" applyBorder="1" applyAlignment="1" applyProtection="1">
      <alignment horizontal="left" wrapText="1"/>
    </xf>
    <xf numFmtId="0" fontId="12" fillId="0" borderId="0" xfId="0" applyFont="1" applyFill="1" applyBorder="1" applyAlignment="1" applyProtection="1">
      <alignment wrapText="1"/>
    </xf>
    <xf numFmtId="0" fontId="9" fillId="0" borderId="10" xfId="0" applyFont="1" applyFill="1" applyBorder="1" applyAlignment="1" applyProtection="1">
      <alignment horizontal="left" vertical="center" wrapText="1"/>
    </xf>
    <xf numFmtId="49" fontId="4" fillId="0" borderId="10" xfId="0" applyNumberFormat="1" applyFont="1" applyFill="1" applyBorder="1" applyAlignment="1" applyProtection="1">
      <alignment horizontal="left" vertical="center" wrapText="1"/>
    </xf>
    <xf numFmtId="49" fontId="12" fillId="0" borderId="11" xfId="0" applyNumberFormat="1" applyFont="1" applyFill="1" applyBorder="1" applyAlignment="1" applyProtection="1">
      <alignment horizontal="left" wrapText="1"/>
    </xf>
    <xf numFmtId="0" fontId="4" fillId="3" borderId="0" xfId="0" applyFont="1" applyFill="1" applyBorder="1" applyAlignment="1" applyProtection="1">
      <alignment wrapText="1"/>
    </xf>
    <xf numFmtId="49" fontId="4" fillId="0" borderId="0" xfId="0" applyNumberFormat="1" applyFont="1" applyFill="1" applyBorder="1" applyAlignment="1" applyProtection="1">
      <alignment horizontal="left"/>
    </xf>
    <xf numFmtId="0" fontId="5" fillId="0" borderId="14" xfId="0" applyFont="1" applyFill="1" applyBorder="1" applyAlignment="1" applyProtection="1">
      <alignment horizontal="left" wrapText="1"/>
    </xf>
    <xf numFmtId="0" fontId="15" fillId="0" borderId="15" xfId="0" applyNumberFormat="1"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wrapText="1"/>
    </xf>
    <xf numFmtId="164" fontId="47" fillId="0" borderId="8" xfId="0" applyNumberFormat="1" applyFont="1" applyFill="1" applyBorder="1" applyAlignment="1" applyProtection="1">
      <alignment horizontal="center" vertical="center" wrapText="1"/>
    </xf>
    <xf numFmtId="165" fontId="4" fillId="0" borderId="20" xfId="0" applyNumberFormat="1" applyFont="1" applyFill="1" applyBorder="1" applyAlignment="1" applyProtection="1">
      <alignment horizontal="center" vertical="center" wrapText="1"/>
    </xf>
    <xf numFmtId="165" fontId="4" fillId="0" borderId="9" xfId="0" applyNumberFormat="1" applyFont="1" applyFill="1" applyBorder="1" applyAlignment="1" applyProtection="1">
      <alignment horizontal="center" vertical="center" wrapText="1"/>
    </xf>
    <xf numFmtId="49" fontId="48" fillId="0" borderId="0" xfId="0" applyNumberFormat="1" applyFont="1" applyAlignment="1" applyProtection="1">
      <alignment horizontal="left" wrapText="1"/>
      <protection locked="0"/>
    </xf>
    <xf numFmtId="0" fontId="22" fillId="0" borderId="0" xfId="0" applyFont="1" applyFill="1" applyAlignment="1" applyProtection="1">
      <alignment horizontal="left" wrapText="1"/>
    </xf>
    <xf numFmtId="0" fontId="24" fillId="0" borderId="0" xfId="0" applyFont="1" applyFill="1" applyBorder="1" applyAlignment="1" applyProtection="1">
      <alignment horizontal="left"/>
    </xf>
    <xf numFmtId="0" fontId="4" fillId="0" borderId="0" xfId="0" applyFont="1" applyFill="1" applyBorder="1" applyAlignment="1" applyProtection="1"/>
    <xf numFmtId="0" fontId="5" fillId="0" borderId="0" xfId="0" applyFont="1" applyAlignment="1" applyProtection="1">
      <alignment horizontal="right" vertical="center"/>
    </xf>
    <xf numFmtId="0" fontId="51" fillId="0" borderId="0" xfId="0" applyFont="1"/>
    <xf numFmtId="0" fontId="6" fillId="0" borderId="0" xfId="0" applyFont="1" applyAlignment="1" applyProtection="1">
      <alignment horizontal="center"/>
    </xf>
    <xf numFmtId="173" fontId="9" fillId="0" borderId="7" xfId="0" applyNumberFormat="1" applyFont="1" applyFill="1" applyBorder="1" applyAlignment="1" applyProtection="1">
      <alignment horizontal="center" vertical="center" wrapText="1"/>
    </xf>
    <xf numFmtId="173" fontId="9" fillId="0" borderId="8" xfId="0" applyNumberFormat="1" applyFont="1" applyFill="1" applyBorder="1" applyAlignment="1" applyProtection="1">
      <alignment horizontal="center" vertical="center" wrapText="1"/>
    </xf>
    <xf numFmtId="0" fontId="4" fillId="6" borderId="0" xfId="0" applyFont="1" applyFill="1" applyBorder="1" applyAlignment="1" applyProtection="1">
      <alignment horizontal="left" wrapText="1"/>
      <protection locked="0"/>
    </xf>
    <xf numFmtId="49" fontId="4" fillId="7" borderId="0" xfId="0" applyNumberFormat="1" applyFont="1" applyFill="1" applyBorder="1" applyAlignment="1" applyProtection="1">
      <alignment horizontal="left" wrapText="1"/>
      <protection locked="0"/>
    </xf>
    <xf numFmtId="0" fontId="6" fillId="0" borderId="0" xfId="0" applyFont="1" applyBorder="1" applyAlignment="1" applyProtection="1">
      <alignment horizontal="right" vertical="center"/>
    </xf>
    <xf numFmtId="0" fontId="6" fillId="0" borderId="0" xfId="0" applyFont="1" applyBorder="1" applyAlignment="1" applyProtection="1">
      <alignment horizontal="right"/>
    </xf>
    <xf numFmtId="0" fontId="4" fillId="0" borderId="0" xfId="0" applyFont="1" applyFill="1" applyBorder="1" applyAlignment="1" applyProtection="1">
      <alignment horizontal="right" vertical="center"/>
    </xf>
    <xf numFmtId="49" fontId="4" fillId="7" borderId="0" xfId="0" applyNumberFormat="1" applyFont="1" applyFill="1" applyBorder="1" applyAlignment="1" applyProtection="1">
      <alignment horizontal="left"/>
      <protection locked="0"/>
    </xf>
    <xf numFmtId="164" fontId="5" fillId="0" borderId="0" xfId="0" applyNumberFormat="1" applyFont="1" applyFill="1" applyBorder="1" applyAlignment="1" applyProtection="1">
      <alignment horizontal="right" vertical="center"/>
    </xf>
    <xf numFmtId="0" fontId="23" fillId="0" borderId="0" xfId="0" applyFont="1" applyBorder="1" applyAlignment="1" applyProtection="1">
      <alignment horizontal="right"/>
    </xf>
    <xf numFmtId="0" fontId="43" fillId="0" borderId="0" xfId="2" applyFont="1" applyFill="1" applyBorder="1" applyAlignment="1" applyProtection="1">
      <alignment horizontal="left"/>
    </xf>
    <xf numFmtId="0" fontId="4"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wrapText="1"/>
    </xf>
    <xf numFmtId="0" fontId="6" fillId="0" borderId="0" xfId="0" applyFont="1" applyBorder="1" applyAlignment="1" applyProtection="1">
      <alignment vertical="center"/>
    </xf>
    <xf numFmtId="0" fontId="6" fillId="0" borderId="0" xfId="0" applyFont="1" applyBorder="1" applyAlignment="1" applyProtection="1">
      <alignment wrapText="1"/>
    </xf>
    <xf numFmtId="0" fontId="6" fillId="0" borderId="0" xfId="0" applyFont="1" applyBorder="1" applyAlignment="1" applyProtection="1">
      <alignment horizontal="center"/>
    </xf>
    <xf numFmtId="0" fontId="6" fillId="4" borderId="13" xfId="0" applyFont="1" applyFill="1" applyBorder="1" applyAlignment="1" applyProtection="1">
      <alignment horizontal="center"/>
    </xf>
    <xf numFmtId="10" fontId="6" fillId="4" borderId="13" xfId="0" applyNumberFormat="1" applyFont="1" applyFill="1" applyBorder="1" applyAlignment="1" applyProtection="1">
      <alignment horizontal="center"/>
    </xf>
    <xf numFmtId="0" fontId="6" fillId="5" borderId="21" xfId="0" applyFont="1" applyFill="1" applyBorder="1" applyAlignment="1" applyProtection="1">
      <alignment horizontal="center"/>
    </xf>
    <xf numFmtId="10" fontId="6" fillId="5" borderId="13" xfId="0" applyNumberFormat="1" applyFont="1" applyFill="1" applyBorder="1" applyAlignment="1" applyProtection="1">
      <alignment horizontal="center"/>
    </xf>
    <xf numFmtId="0" fontId="6" fillId="0" borderId="0" xfId="0" applyFont="1" applyBorder="1" applyProtection="1"/>
    <xf numFmtId="0" fontId="6" fillId="5" borderId="22" xfId="0" applyFont="1" applyFill="1" applyBorder="1" applyAlignment="1" applyProtection="1">
      <alignment horizontal="center"/>
    </xf>
    <xf numFmtId="0" fontId="6" fillId="5" borderId="12" xfId="0" applyFont="1" applyFill="1" applyBorder="1" applyAlignment="1" applyProtection="1">
      <alignment horizontal="center"/>
    </xf>
    <xf numFmtId="0" fontId="6" fillId="7" borderId="21" xfId="0" applyFont="1" applyFill="1" applyBorder="1" applyAlignment="1" applyProtection="1">
      <alignment horizontal="center"/>
    </xf>
    <xf numFmtId="10" fontId="6" fillId="7" borderId="13" xfId="0" applyNumberFormat="1" applyFont="1" applyFill="1" applyBorder="1" applyAlignment="1" applyProtection="1">
      <alignment horizontal="center"/>
    </xf>
    <xf numFmtId="0" fontId="6" fillId="0" borderId="0" xfId="0" applyFont="1" applyFill="1" applyBorder="1" applyAlignment="1" applyProtection="1">
      <alignment horizontal="right" vertical="center" wrapText="1"/>
    </xf>
    <xf numFmtId="0" fontId="6" fillId="7" borderId="0" xfId="0" applyFont="1" applyFill="1" applyAlignment="1" applyProtection="1">
      <alignment horizontal="center"/>
      <protection locked="0"/>
    </xf>
    <xf numFmtId="49" fontId="6" fillId="0" borderId="0" xfId="0" applyNumberFormat="1" applyFont="1" applyProtection="1"/>
    <xf numFmtId="0" fontId="6" fillId="7" borderId="12" xfId="0" applyFont="1" applyFill="1" applyBorder="1" applyProtection="1"/>
    <xf numFmtId="0" fontId="6" fillId="0" borderId="0" xfId="0" applyFont="1" applyFill="1" applyBorder="1" applyAlignment="1" applyProtection="1"/>
    <xf numFmtId="0" fontId="6" fillId="0" borderId="0" xfId="0" applyFont="1" applyFill="1" applyAlignment="1" applyProtection="1"/>
    <xf numFmtId="0" fontId="12" fillId="0" borderId="0" xfId="0" applyNumberFormat="1" applyFont="1" applyFill="1" applyBorder="1" applyAlignment="1" applyProtection="1">
      <alignment horizontal="right" vertical="center" wrapText="1"/>
    </xf>
    <xf numFmtId="0" fontId="6" fillId="0" borderId="10" xfId="0" applyFont="1" applyBorder="1" applyAlignment="1" applyProtection="1">
      <alignment vertical="center"/>
    </xf>
    <xf numFmtId="0" fontId="6" fillId="0" borderId="10" xfId="0" applyFont="1" applyFill="1" applyBorder="1" applyAlignment="1" applyProtection="1">
      <alignment horizontal="left" vertical="center"/>
    </xf>
    <xf numFmtId="0" fontId="6" fillId="0" borderId="4" xfId="0" applyFont="1" applyBorder="1" applyAlignment="1" applyProtection="1">
      <alignment horizontal="right"/>
    </xf>
    <xf numFmtId="0" fontId="6" fillId="0" borderId="4" xfId="0" applyFont="1" applyBorder="1" applyProtection="1"/>
    <xf numFmtId="49" fontId="6" fillId="0" borderId="0" xfId="0" applyNumberFormat="1" applyFont="1" applyFill="1" applyBorder="1" applyAlignment="1" applyProtection="1">
      <alignment horizontal="right"/>
    </xf>
    <xf numFmtId="49" fontId="4" fillId="0"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49" fontId="6" fillId="3" borderId="11" xfId="0" applyNumberFormat="1" applyFont="1" applyFill="1" applyBorder="1" applyAlignment="1" applyProtection="1">
      <alignment horizontal="right" vertical="center" wrapText="1"/>
    </xf>
    <xf numFmtId="49" fontId="6" fillId="3" borderId="20" xfId="0" applyNumberFormat="1" applyFont="1" applyFill="1" applyBorder="1" applyAlignment="1" applyProtection="1">
      <alignment horizontal="right" vertical="center" wrapText="1"/>
    </xf>
    <xf numFmtId="0" fontId="6" fillId="0" borderId="3" xfId="0" applyFont="1" applyFill="1" applyBorder="1" applyAlignment="1" applyProtection="1">
      <alignment horizontal="right" wrapText="1"/>
    </xf>
    <xf numFmtId="0" fontId="6" fillId="0" borderId="3" xfId="0" applyFont="1" applyFill="1" applyBorder="1" applyAlignment="1" applyProtection="1">
      <alignment wrapText="1"/>
    </xf>
    <xf numFmtId="0" fontId="6" fillId="0" borderId="3" xfId="0" applyFont="1" applyBorder="1" applyProtection="1"/>
    <xf numFmtId="0" fontId="6" fillId="0" borderId="5" xfId="0" applyFont="1" applyBorder="1" applyProtection="1"/>
    <xf numFmtId="172" fontId="6" fillId="3" borderId="0" xfId="0" applyNumberFormat="1" applyFont="1" applyFill="1" applyBorder="1" applyAlignment="1" applyProtection="1">
      <alignment horizontal="left" vertical="center"/>
    </xf>
    <xf numFmtId="49" fontId="4" fillId="0" borderId="0" xfId="0" applyNumberFormat="1" applyFont="1" applyBorder="1" applyAlignment="1" applyProtection="1">
      <alignment horizontal="left"/>
    </xf>
    <xf numFmtId="49" fontId="6" fillId="0" borderId="0" xfId="0" applyNumberFormat="1" applyFont="1" applyFill="1" applyBorder="1" applyAlignment="1" applyProtection="1">
      <alignment horizontal="right" vertical="center" wrapText="1"/>
    </xf>
    <xf numFmtId="0" fontId="6" fillId="0" borderId="0" xfId="0" applyFont="1" applyAlignment="1" applyProtection="1">
      <alignment horizontal="right" vertical="center"/>
    </xf>
    <xf numFmtId="0" fontId="6" fillId="0" borderId="4" xfId="0" applyFont="1" applyFill="1" applyBorder="1" applyProtection="1"/>
    <xf numFmtId="164" fontId="6" fillId="0" borderId="13" xfId="0" applyNumberFormat="1" applyFont="1" applyFill="1" applyBorder="1" applyAlignment="1" applyProtection="1">
      <alignment horizontal="right" vertical="center"/>
    </xf>
    <xf numFmtId="0" fontId="6" fillId="0" borderId="0" xfId="0" applyFont="1" applyBorder="1" applyAlignment="1" applyProtection="1">
      <alignment horizontal="right" vertical="center" wrapText="1"/>
    </xf>
    <xf numFmtId="0" fontId="6" fillId="0" borderId="0" xfId="0" applyFont="1" applyFill="1" applyBorder="1" applyAlignment="1" applyProtection="1">
      <alignment vertical="center"/>
    </xf>
    <xf numFmtId="0" fontId="6" fillId="0" borderId="0" xfId="0" applyFont="1" applyBorder="1" applyAlignment="1">
      <alignment horizontal="right" vertical="center" wrapText="1"/>
    </xf>
    <xf numFmtId="171" fontId="8" fillId="0" borderId="0" xfId="1" applyNumberFormat="1" applyFont="1" applyBorder="1" applyAlignment="1" applyProtection="1">
      <alignment horizontal="right" vertical="center" wrapText="1"/>
    </xf>
    <xf numFmtId="164" fontId="6" fillId="0" borderId="0" xfId="0" applyNumberFormat="1" applyFont="1" applyAlignment="1" applyProtection="1">
      <alignment vertical="center"/>
    </xf>
    <xf numFmtId="49" fontId="6" fillId="0" borderId="11" xfId="0" applyNumberFormat="1" applyFont="1" applyFill="1" applyBorder="1" applyAlignment="1" applyProtection="1">
      <alignment horizontal="right" vertical="center" wrapText="1"/>
    </xf>
    <xf numFmtId="0" fontId="49" fillId="0"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6" fillId="0" borderId="0" xfId="0" applyFont="1" applyAlignment="1" applyProtection="1">
      <alignment horizontal="left"/>
      <protection locked="0"/>
    </xf>
    <xf numFmtId="164" fontId="6" fillId="0" borderId="0" xfId="0" applyNumberFormat="1" applyFont="1" applyFill="1" applyBorder="1" applyAlignment="1" applyProtection="1">
      <alignment horizontal="left"/>
      <protection locked="0"/>
    </xf>
    <xf numFmtId="0" fontId="6" fillId="0" borderId="0" xfId="0" applyFont="1" applyAlignment="1">
      <alignment horizontal="left"/>
    </xf>
    <xf numFmtId="0" fontId="0" fillId="0" borderId="0" xfId="0" applyProtection="1"/>
    <xf numFmtId="0" fontId="12" fillId="0" borderId="0" xfId="0" applyFont="1" applyBorder="1" applyAlignment="1" applyProtection="1">
      <alignment horizontal="right" vertical="center" wrapText="1"/>
    </xf>
    <xf numFmtId="0" fontId="5" fillId="0" borderId="0" xfId="0" applyNumberFormat="1" applyFont="1" applyFill="1" applyBorder="1" applyAlignment="1" applyProtection="1">
      <alignment horizontal="center" vertical="center" wrapText="1"/>
    </xf>
    <xf numFmtId="0" fontId="0" fillId="0" borderId="0" xfId="0" applyNumberFormat="1" applyFill="1" applyBorder="1" applyAlignment="1" applyProtection="1">
      <alignment vertical="center"/>
    </xf>
    <xf numFmtId="0" fontId="0" fillId="2" borderId="0" xfId="0" applyFill="1" applyBorder="1" applyAlignment="1" applyProtection="1">
      <alignment horizontal="left" wrapText="1"/>
    </xf>
    <xf numFmtId="0" fontId="5" fillId="2" borderId="0" xfId="0" applyNumberFormat="1" applyFont="1" applyFill="1" applyBorder="1" applyAlignment="1" applyProtection="1">
      <alignment horizontal="center" vertical="center" wrapText="1"/>
    </xf>
    <xf numFmtId="0" fontId="0" fillId="2" borderId="0" xfId="0" applyNumberFormat="1" applyFill="1" applyBorder="1" applyAlignment="1" applyProtection="1">
      <alignment vertical="center"/>
    </xf>
    <xf numFmtId="0" fontId="54" fillId="0" borderId="13" xfId="0" applyFont="1" applyBorder="1" applyAlignment="1" applyProtection="1">
      <alignment horizontal="left"/>
    </xf>
    <xf numFmtId="0" fontId="54" fillId="0" borderId="23" xfId="0" applyFont="1" applyBorder="1" applyAlignment="1" applyProtection="1">
      <alignment horizontal="left"/>
    </xf>
    <xf numFmtId="0" fontId="0" fillId="0" borderId="0" xfId="0" applyBorder="1" applyProtection="1"/>
    <xf numFmtId="0" fontId="0" fillId="2" borderId="0" xfId="0" applyFill="1" applyBorder="1" applyProtection="1"/>
    <xf numFmtId="0" fontId="0" fillId="0" borderId="0" xfId="0" applyBorder="1"/>
    <xf numFmtId="0" fontId="0" fillId="0" borderId="4" xfId="0" applyBorder="1" applyProtection="1"/>
    <xf numFmtId="0" fontId="54" fillId="0" borderId="24"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2" xfId="0" applyFont="1" applyBorder="1" applyAlignment="1" applyProtection="1">
      <alignment horizontal="center" vertical="center"/>
    </xf>
    <xf numFmtId="164" fontId="54" fillId="0" borderId="13" xfId="0" applyNumberFormat="1" applyFont="1" applyFill="1" applyBorder="1" applyAlignment="1" applyProtection="1"/>
    <xf numFmtId="164" fontId="12" fillId="0" borderId="25" xfId="0" applyNumberFormat="1" applyFont="1" applyFill="1" applyBorder="1" applyAlignment="1" applyProtection="1">
      <alignment horizontal="right"/>
    </xf>
    <xf numFmtId="164" fontId="12" fillId="0" borderId="24" xfId="0" applyNumberFormat="1" applyFont="1" applyBorder="1"/>
    <xf numFmtId="164" fontId="26" fillId="0" borderId="25" xfId="0" applyNumberFormat="1" applyFont="1" applyBorder="1"/>
    <xf numFmtId="9" fontId="35" fillId="0" borderId="13" xfId="0" applyNumberFormat="1" applyFont="1" applyBorder="1" applyAlignment="1">
      <alignment horizontal="center"/>
    </xf>
    <xf numFmtId="164" fontId="24" fillId="0" borderId="13" xfId="0" applyNumberFormat="1" applyFont="1" applyBorder="1"/>
    <xf numFmtId="0" fontId="15" fillId="0" borderId="26" xfId="0" applyFont="1" applyBorder="1" applyAlignment="1" applyProtection="1">
      <alignment horizontal="left"/>
    </xf>
    <xf numFmtId="164" fontId="12" fillId="0" borderId="26" xfId="0" applyNumberFormat="1" applyFont="1" applyFill="1" applyBorder="1" applyAlignment="1" applyProtection="1"/>
    <xf numFmtId="164" fontId="12" fillId="0" borderId="26" xfId="0" applyNumberFormat="1" applyFont="1" applyFill="1" applyBorder="1" applyAlignment="1" applyProtection="1">
      <alignment horizontal="right"/>
    </xf>
    <xf numFmtId="164" fontId="12" fillId="0" borderId="27" xfId="0" applyNumberFormat="1" applyFont="1" applyFill="1" applyBorder="1" applyAlignment="1" applyProtection="1">
      <alignment horizontal="right"/>
    </xf>
    <xf numFmtId="164" fontId="12" fillId="0" borderId="28" xfId="0" applyNumberFormat="1" applyFont="1" applyBorder="1"/>
    <xf numFmtId="164" fontId="12" fillId="0" borderId="29" xfId="0" applyNumberFormat="1" applyFont="1" applyBorder="1"/>
    <xf numFmtId="164" fontId="26" fillId="0" borderId="27" xfId="0" applyNumberFormat="1" applyFont="1" applyFill="1" applyBorder="1" applyAlignment="1" applyProtection="1">
      <alignment horizontal="right"/>
    </xf>
    <xf numFmtId="9" fontId="35" fillId="0" borderId="26" xfId="0" applyNumberFormat="1" applyFont="1" applyBorder="1" applyAlignment="1">
      <alignment horizontal="center"/>
    </xf>
    <xf numFmtId="164" fontId="24" fillId="0" borderId="26" xfId="0" applyNumberFormat="1" applyFont="1" applyBorder="1"/>
    <xf numFmtId="0" fontId="6" fillId="0" borderId="0" xfId="0" applyFont="1" applyFill="1" applyAlignment="1" applyProtection="1">
      <alignment horizontal="right" vertical="center"/>
    </xf>
    <xf numFmtId="49" fontId="6" fillId="0" borderId="0" xfId="0" applyNumberFormat="1" applyFont="1" applyFill="1" applyBorder="1" applyAlignment="1" applyProtection="1">
      <alignment horizontal="right" wrapText="1"/>
    </xf>
    <xf numFmtId="0" fontId="6" fillId="0" borderId="0" xfId="0" applyFont="1" applyFill="1" applyBorder="1" applyAlignment="1" applyProtection="1">
      <alignment horizontal="right"/>
    </xf>
    <xf numFmtId="0" fontId="23" fillId="0" borderId="0" xfId="0" applyFont="1" applyFill="1" applyBorder="1" applyAlignment="1" applyProtection="1">
      <alignment horizontal="right"/>
    </xf>
    <xf numFmtId="0" fontId="4" fillId="0" borderId="0" xfId="0" applyFont="1" applyFill="1" applyAlignment="1" applyProtection="1">
      <alignment horizontal="left"/>
      <protection locked="0"/>
    </xf>
    <xf numFmtId="0" fontId="5" fillId="0" borderId="30" xfId="0" applyFont="1" applyBorder="1" applyAlignment="1" applyProtection="1">
      <alignment horizontal="left" vertical="center"/>
    </xf>
    <xf numFmtId="49" fontId="4" fillId="0" borderId="11" xfId="0" applyNumberFormat="1"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protection locked="0"/>
    </xf>
    <xf numFmtId="0" fontId="6" fillId="0" borderId="0" xfId="0" applyFont="1" applyFill="1" applyAlignment="1" applyProtection="1">
      <alignment horizontal="right"/>
    </xf>
    <xf numFmtId="0" fontId="4" fillId="2" borderId="0" xfId="0" applyFont="1" applyFill="1" applyAlignment="1" applyProtection="1">
      <alignment horizontal="right"/>
    </xf>
    <xf numFmtId="0" fontId="6" fillId="2" borderId="0" xfId="0" applyFont="1" applyFill="1" applyAlignment="1" applyProtection="1">
      <alignment horizontal="right"/>
    </xf>
    <xf numFmtId="0" fontId="6" fillId="2" borderId="0" xfId="0" applyFont="1" applyFill="1" applyBorder="1" applyAlignment="1" applyProtection="1">
      <alignment horizontal="right"/>
    </xf>
    <xf numFmtId="0" fontId="4" fillId="0" borderId="0" xfId="0" applyFont="1" applyFill="1" applyAlignment="1" applyProtection="1">
      <alignment horizontal="center"/>
    </xf>
    <xf numFmtId="0" fontId="4" fillId="0" borderId="0" xfId="0" applyFont="1" applyFill="1" applyAlignment="1" applyProtection="1">
      <alignment wrapText="1"/>
    </xf>
    <xf numFmtId="0" fontId="6" fillId="0" borderId="0" xfId="0" applyNumberFormat="1" applyFont="1" applyFill="1" applyProtection="1"/>
    <xf numFmtId="0" fontId="4" fillId="0" borderId="0" xfId="0" applyFont="1" applyFill="1" applyProtection="1"/>
    <xf numFmtId="0" fontId="12" fillId="0" borderId="0" xfId="0" applyFont="1" applyFill="1" applyProtection="1"/>
    <xf numFmtId="0" fontId="4" fillId="2" borderId="0" xfId="0" applyFont="1" applyFill="1" applyBorder="1" applyAlignment="1" applyProtection="1">
      <alignment horizontal="center"/>
    </xf>
    <xf numFmtId="0" fontId="6" fillId="2" borderId="0" xfId="0" applyFont="1" applyFill="1" applyProtection="1"/>
    <xf numFmtId="0" fontId="6" fillId="0" borderId="0" xfId="0" applyFont="1" applyFill="1" applyAlignment="1" applyProtection="1">
      <alignment vertical="center"/>
    </xf>
    <xf numFmtId="0" fontId="23" fillId="0" borderId="0" xfId="0" applyFont="1" applyFill="1" applyAlignment="1" applyProtection="1">
      <alignment horizontal="right" vertical="center"/>
    </xf>
    <xf numFmtId="0" fontId="5" fillId="0" borderId="0" xfId="0" applyFont="1" applyFill="1" applyAlignment="1" applyProtection="1">
      <alignment horizontal="right" vertical="center"/>
    </xf>
    <xf numFmtId="49" fontId="6" fillId="0" borderId="0" xfId="0" applyNumberFormat="1" applyFont="1" applyFill="1" applyAlignment="1" applyProtection="1">
      <alignment horizontal="right"/>
    </xf>
    <xf numFmtId="164" fontId="6" fillId="2" borderId="0" xfId="0" applyNumberFormat="1" applyFont="1" applyFill="1" applyAlignment="1" applyProtection="1">
      <alignment vertical="center"/>
    </xf>
    <xf numFmtId="0" fontId="5" fillId="2" borderId="0" xfId="0" applyFont="1" applyFill="1" applyAlignment="1" applyProtection="1">
      <alignment horizontal="left"/>
    </xf>
    <xf numFmtId="0" fontId="5" fillId="2" borderId="0" xfId="0" applyFont="1" applyFill="1" applyAlignment="1" applyProtection="1"/>
    <xf numFmtId="49" fontId="49" fillId="0" borderId="0" xfId="0" applyNumberFormat="1" applyFont="1" applyFill="1" applyBorder="1" applyAlignment="1" applyProtection="1">
      <alignment horizontal="left" vertical="top"/>
    </xf>
    <xf numFmtId="0" fontId="6" fillId="2" borderId="0" xfId="0" applyFont="1" applyFill="1"/>
    <xf numFmtId="0" fontId="6" fillId="0" borderId="0" xfId="0" applyFont="1" applyFill="1"/>
    <xf numFmtId="49" fontId="4" fillId="0" borderId="31" xfId="0" applyNumberFormat="1" applyFont="1" applyFill="1" applyBorder="1" applyAlignment="1" applyProtection="1">
      <alignment horizontal="left" vertical="center" wrapText="1"/>
      <protection locked="0"/>
    </xf>
    <xf numFmtId="0" fontId="4" fillId="0" borderId="31" xfId="0" applyFont="1" applyFill="1" applyBorder="1" applyAlignment="1" applyProtection="1">
      <alignment horizontal="center" vertical="center" wrapText="1"/>
      <protection locked="0"/>
    </xf>
    <xf numFmtId="1" fontId="44" fillId="0" borderId="31" xfId="0" applyNumberFormat="1"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left" wrapText="1"/>
      <protection locked="0"/>
    </xf>
    <xf numFmtId="49" fontId="4" fillId="0" borderId="31" xfId="0" applyNumberFormat="1" applyFont="1" applyFill="1" applyBorder="1" applyAlignment="1" applyProtection="1">
      <alignment horizontal="left" wrapText="1"/>
      <protection locked="0"/>
    </xf>
    <xf numFmtId="0" fontId="4" fillId="0" borderId="31" xfId="0" applyFont="1" applyFill="1" applyBorder="1" applyAlignment="1" applyProtection="1">
      <alignment horizontal="left"/>
      <protection locked="0"/>
    </xf>
    <xf numFmtId="0" fontId="6" fillId="0" borderId="31" xfId="0"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left" vertical="center"/>
      <protection locked="0"/>
    </xf>
    <xf numFmtId="49" fontId="4" fillId="0" borderId="31" xfId="0" applyNumberFormat="1" applyFont="1" applyFill="1" applyBorder="1" applyAlignment="1" applyProtection="1">
      <alignment wrapText="1"/>
      <protection locked="0"/>
    </xf>
    <xf numFmtId="49" fontId="4" fillId="0" borderId="31" xfId="0" applyNumberFormat="1" applyFont="1" applyFill="1" applyBorder="1" applyAlignment="1" applyProtection="1">
      <protection locked="0"/>
    </xf>
    <xf numFmtId="0" fontId="4" fillId="0" borderId="0" xfId="0" applyFont="1" applyFill="1" applyAlignment="1" applyProtection="1"/>
    <xf numFmtId="49" fontId="4" fillId="0" borderId="0" xfId="0" applyNumberFormat="1" applyFont="1" applyFill="1" applyBorder="1" applyAlignment="1" applyProtection="1">
      <alignment horizontal="right"/>
    </xf>
    <xf numFmtId="164" fontId="6" fillId="0" borderId="0" xfId="0" applyNumberFormat="1" applyFont="1" applyFill="1" applyAlignment="1" applyProtection="1">
      <alignment vertical="center"/>
    </xf>
    <xf numFmtId="164" fontId="6" fillId="0" borderId="0" xfId="0" applyNumberFormat="1" applyFont="1" applyFill="1" applyBorder="1" applyAlignment="1" applyProtection="1">
      <alignment horizontal="right" vertical="center"/>
    </xf>
    <xf numFmtId="167" fontId="6" fillId="7" borderId="23" xfId="0" applyNumberFormat="1" applyFont="1" applyFill="1" applyBorder="1" applyAlignment="1" applyProtection="1">
      <alignment horizontal="right" vertical="top"/>
      <protection locked="0"/>
    </xf>
    <xf numFmtId="167" fontId="6" fillId="7" borderId="13" xfId="0" applyNumberFormat="1" applyFont="1" applyFill="1" applyBorder="1" applyAlignment="1" applyProtection="1">
      <alignment horizontal="right" vertical="top"/>
      <protection locked="0"/>
    </xf>
    <xf numFmtId="0" fontId="22" fillId="0" borderId="13" xfId="0" applyFont="1" applyFill="1" applyBorder="1" applyAlignment="1" applyProtection="1">
      <alignment horizontal="right" vertical="center"/>
    </xf>
    <xf numFmtId="167" fontId="6" fillId="7" borderId="30" xfId="0" applyNumberFormat="1" applyFont="1" applyFill="1" applyBorder="1" applyAlignment="1" applyProtection="1">
      <alignment horizontal="right" vertical="top"/>
      <protection locked="0"/>
    </xf>
    <xf numFmtId="167" fontId="6" fillId="7" borderId="21" xfId="0" applyNumberFormat="1" applyFont="1" applyFill="1" applyBorder="1" applyAlignment="1" applyProtection="1">
      <alignment horizontal="right" vertical="top"/>
      <protection locked="0"/>
    </xf>
    <xf numFmtId="0" fontId="6" fillId="0" borderId="0" xfId="0" applyFont="1" applyFill="1" applyAlignment="1"/>
    <xf numFmtId="0" fontId="49" fillId="0" borderId="0" xfId="0" applyFont="1" applyFill="1" applyBorder="1" applyAlignment="1" applyProtection="1">
      <alignment horizontal="center"/>
    </xf>
    <xf numFmtId="0" fontId="49" fillId="0" borderId="0" xfId="0" applyFont="1" applyFill="1" applyBorder="1" applyAlignment="1" applyProtection="1">
      <alignment horizontal="center" vertical="center"/>
    </xf>
    <xf numFmtId="0" fontId="5" fillId="0" borderId="0" xfId="0" applyFont="1" applyFill="1" applyAlignment="1" applyProtection="1">
      <alignment horizontal="left"/>
    </xf>
    <xf numFmtId="0" fontId="5" fillId="0" borderId="0" xfId="0" applyFont="1" applyFill="1" applyAlignment="1" applyProtection="1"/>
    <xf numFmtId="14" fontId="6" fillId="7" borderId="0" xfId="0" applyNumberFormat="1" applyFont="1" applyFill="1" applyBorder="1" applyAlignment="1" applyProtection="1">
      <alignment horizontal="left" vertical="center" wrapText="1"/>
      <protection locked="0"/>
    </xf>
    <xf numFmtId="0" fontId="23" fillId="2" borderId="0" xfId="0" applyFont="1" applyFill="1" applyAlignment="1" applyProtection="1">
      <alignment horizontal="right" vertical="center"/>
    </xf>
    <xf numFmtId="0" fontId="5" fillId="2" borderId="0" xfId="0" applyFont="1" applyFill="1" applyAlignment="1" applyProtection="1">
      <alignment horizontal="right" vertical="center"/>
    </xf>
    <xf numFmtId="0" fontId="49" fillId="7" borderId="0" xfId="0" applyFont="1" applyFill="1" applyBorder="1" applyAlignment="1" applyProtection="1">
      <alignment horizontal="center"/>
      <protection locked="0"/>
    </xf>
    <xf numFmtId="0" fontId="6" fillId="0" borderId="0" xfId="0" applyFont="1" applyFill="1" applyBorder="1" applyAlignment="1" applyProtection="1">
      <alignment horizontal="left" vertical="top"/>
    </xf>
    <xf numFmtId="164" fontId="6" fillId="0" borderId="0" xfId="0" applyNumberFormat="1" applyFont="1" applyFill="1" applyBorder="1" applyAlignment="1" applyProtection="1">
      <alignment horizontal="left" vertical="top"/>
    </xf>
    <xf numFmtId="0" fontId="15" fillId="0" borderId="0" xfId="0" applyFont="1" applyFill="1" applyAlignment="1"/>
    <xf numFmtId="164" fontId="6" fillId="0" borderId="0" xfId="0" applyNumberFormat="1" applyFont="1" applyFill="1" applyBorder="1" applyAlignment="1" applyProtection="1">
      <alignment vertical="center"/>
    </xf>
    <xf numFmtId="0" fontId="15" fillId="0" borderId="0" xfId="0" applyFont="1" applyAlignment="1" applyProtection="1">
      <alignment vertical="center"/>
    </xf>
    <xf numFmtId="164" fontId="6" fillId="0" borderId="0" xfId="0" applyNumberFormat="1" applyFont="1" applyFill="1" applyBorder="1" applyAlignment="1" applyProtection="1">
      <alignment horizontal="right"/>
    </xf>
    <xf numFmtId="171" fontId="6" fillId="0" borderId="0" xfId="1" applyNumberFormat="1" applyFont="1" applyBorder="1" applyAlignment="1" applyProtection="1">
      <alignment horizontal="right" vertical="center" wrapText="1"/>
    </xf>
    <xf numFmtId="164" fontId="15" fillId="0" borderId="13" xfId="0" applyNumberFormat="1" applyFont="1" applyFill="1" applyBorder="1" applyAlignment="1" applyProtection="1">
      <alignment horizontal="right" vertical="center"/>
    </xf>
    <xf numFmtId="0" fontId="6" fillId="0" borderId="20" xfId="0" applyFont="1" applyBorder="1" applyAlignment="1" applyProtection="1">
      <alignment vertical="center"/>
    </xf>
    <xf numFmtId="164" fontId="6" fillId="0" borderId="12" xfId="0" applyNumberFormat="1" applyFont="1" applyFill="1" applyBorder="1" applyAlignment="1" applyProtection="1">
      <alignment horizontal="center" vertical="center"/>
    </xf>
    <xf numFmtId="164" fontId="6" fillId="0" borderId="33" xfId="0" applyNumberFormat="1" applyFont="1" applyFill="1" applyBorder="1" applyAlignment="1" applyProtection="1">
      <alignment horizontal="center" vertical="center"/>
    </xf>
    <xf numFmtId="164" fontId="15" fillId="0" borderId="26" xfId="0" applyNumberFormat="1" applyFont="1" applyFill="1" applyBorder="1" applyAlignment="1" applyProtection="1">
      <alignment horizontal="right" vertical="center"/>
    </xf>
    <xf numFmtId="0" fontId="6" fillId="0" borderId="22" xfId="0" applyFont="1" applyBorder="1" applyAlignment="1" applyProtection="1">
      <alignment horizontal="right" vertical="center"/>
    </xf>
    <xf numFmtId="0" fontId="6" fillId="0" borderId="22" xfId="0" applyFont="1" applyBorder="1" applyAlignment="1" applyProtection="1">
      <alignment horizontal="center" vertical="center"/>
    </xf>
    <xf numFmtId="0" fontId="6" fillId="0" borderId="12" xfId="0" applyFont="1" applyBorder="1" applyAlignment="1" applyProtection="1">
      <alignment horizontal="center" vertical="center"/>
    </xf>
    <xf numFmtId="0" fontId="12" fillId="0" borderId="12" xfId="0" applyFont="1" applyBorder="1" applyAlignment="1" applyProtection="1">
      <alignment horizontal="left" vertical="center"/>
    </xf>
    <xf numFmtId="164" fontId="6" fillId="0" borderId="22" xfId="0" applyNumberFormat="1" applyFont="1" applyFill="1" applyBorder="1" applyAlignment="1" applyProtection="1">
      <alignment horizontal="center" vertical="center"/>
    </xf>
    <xf numFmtId="0" fontId="6" fillId="7" borderId="24" xfId="0" applyFont="1" applyFill="1" applyBorder="1" applyAlignment="1" applyProtection="1">
      <alignment vertical="center"/>
      <protection locked="0"/>
    </xf>
    <xf numFmtId="174" fontId="6" fillId="7" borderId="13" xfId="0" applyNumberFormat="1" applyFont="1" applyFill="1" applyBorder="1" applyAlignment="1" applyProtection="1">
      <alignment horizontal="right" vertical="center"/>
      <protection locked="0"/>
    </xf>
    <xf numFmtId="165" fontId="6" fillId="7" borderId="13" xfId="0" applyNumberFormat="1" applyFont="1" applyFill="1" applyBorder="1" applyAlignment="1" applyProtection="1">
      <alignment horizontal="right" vertical="center"/>
      <protection locked="0"/>
    </xf>
    <xf numFmtId="165" fontId="6" fillId="7" borderId="36" xfId="0" applyNumberFormat="1" applyFont="1" applyFill="1" applyBorder="1" applyAlignment="1" applyProtection="1">
      <alignment horizontal="right" vertical="center"/>
      <protection locked="0"/>
    </xf>
    <xf numFmtId="174" fontId="6" fillId="7" borderId="2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xf>
    <xf numFmtId="9" fontId="6" fillId="7" borderId="0" xfId="0" applyNumberFormat="1" applyFont="1" applyFill="1" applyBorder="1" applyAlignment="1" applyProtection="1">
      <alignment horizontal="center" vertical="center"/>
      <protection locked="0"/>
    </xf>
    <xf numFmtId="0" fontId="6" fillId="7" borderId="23" xfId="0" applyFont="1" applyFill="1" applyBorder="1" applyAlignment="1" applyProtection="1">
      <alignment vertical="center"/>
      <protection locked="0"/>
    </xf>
    <xf numFmtId="0" fontId="6" fillId="7" borderId="37" xfId="0" applyFont="1" applyFill="1" applyBorder="1" applyAlignment="1" applyProtection="1">
      <alignment vertical="center"/>
      <protection locked="0"/>
    </xf>
    <xf numFmtId="0" fontId="6" fillId="7" borderId="30" xfId="0" applyFont="1" applyFill="1" applyBorder="1" applyAlignment="1" applyProtection="1">
      <alignment vertical="center"/>
      <protection locked="0"/>
    </xf>
    <xf numFmtId="0" fontId="6" fillId="7" borderId="10" xfId="0" applyFont="1" applyFill="1" applyBorder="1" applyAlignment="1" applyProtection="1">
      <alignment vertical="center"/>
      <protection locked="0"/>
    </xf>
    <xf numFmtId="0" fontId="6" fillId="7" borderId="38" xfId="0" applyFont="1" applyFill="1" applyBorder="1" applyAlignment="1" applyProtection="1">
      <alignment vertical="center"/>
      <protection locked="0"/>
    </xf>
    <xf numFmtId="0" fontId="15" fillId="0" borderId="29" xfId="0" applyFont="1" applyBorder="1" applyAlignment="1" applyProtection="1">
      <alignment vertical="center"/>
    </xf>
    <xf numFmtId="0" fontId="15" fillId="0" borderId="39" xfId="0" applyFont="1" applyBorder="1" applyAlignment="1" applyProtection="1">
      <alignment vertical="center"/>
    </xf>
    <xf numFmtId="0" fontId="15" fillId="0" borderId="28" xfId="0" applyFont="1" applyBorder="1" applyAlignment="1" applyProtection="1">
      <alignment vertical="center"/>
    </xf>
    <xf numFmtId="0" fontId="54" fillId="0" borderId="0" xfId="0" applyFont="1" applyAlignment="1" applyProtection="1"/>
    <xf numFmtId="0" fontId="0" fillId="0" borderId="0" xfId="0" applyFill="1" applyBorder="1" applyAlignment="1" applyProtection="1">
      <alignment horizontal="left" wrapText="1"/>
    </xf>
    <xf numFmtId="0" fontId="25" fillId="0" borderId="0" xfId="0" applyFont="1" applyFill="1" applyBorder="1" applyAlignment="1" applyProtection="1"/>
    <xf numFmtId="10" fontId="6" fillId="7" borderId="13" xfId="0" applyNumberFormat="1" applyFont="1" applyFill="1" applyBorder="1" applyAlignment="1" applyProtection="1">
      <alignment horizontal="right" vertical="center"/>
      <protection locked="0"/>
    </xf>
    <xf numFmtId="165" fontId="6" fillId="0" borderId="13" xfId="0" applyNumberFormat="1" applyFont="1" applyFill="1" applyBorder="1" applyAlignment="1" applyProtection="1">
      <alignment horizontal="right" vertical="center"/>
      <protection locked="0"/>
    </xf>
    <xf numFmtId="0" fontId="42" fillId="0" borderId="0" xfId="0" applyFont="1" applyAlignment="1" applyProtection="1">
      <alignment horizontal="right" vertical="center" wrapText="1"/>
      <protection locked="0"/>
    </xf>
    <xf numFmtId="0" fontId="0" fillId="7" borderId="24" xfId="0" applyFill="1" applyBorder="1" applyAlignment="1" applyProtection="1">
      <alignment vertical="center"/>
      <protection locked="0"/>
    </xf>
    <xf numFmtId="0" fontId="9" fillId="0" borderId="0" xfId="0" applyFont="1" applyFill="1" applyBorder="1" applyAlignment="1" applyProtection="1">
      <alignment horizontal="left"/>
    </xf>
    <xf numFmtId="0" fontId="6" fillId="3" borderId="0" xfId="0" applyFont="1" applyFill="1" applyBorder="1" applyAlignment="1" applyProtection="1">
      <alignment horizontal="right" wrapText="1"/>
    </xf>
    <xf numFmtId="49" fontId="6" fillId="3" borderId="0" xfId="0" applyNumberFormat="1" applyFont="1" applyFill="1" applyBorder="1" applyAlignment="1" applyProtection="1">
      <alignment horizontal="right" wrapText="1"/>
    </xf>
    <xf numFmtId="0" fontId="6" fillId="3" borderId="0" xfId="0" applyFont="1" applyFill="1" applyBorder="1" applyAlignment="1" applyProtection="1">
      <alignment horizontal="right"/>
    </xf>
    <xf numFmtId="3" fontId="4" fillId="7" borderId="0" xfId="0" applyNumberFormat="1" applyFont="1" applyFill="1" applyBorder="1" applyAlignment="1" applyProtection="1">
      <alignment horizontal="center" vertical="center"/>
      <protection locked="0"/>
    </xf>
    <xf numFmtId="164" fontId="4" fillId="7" borderId="0" xfId="0" applyNumberFormat="1" applyFont="1" applyFill="1" applyBorder="1" applyAlignment="1" applyProtection="1">
      <alignment horizontal="center" vertical="center"/>
      <protection locked="0"/>
    </xf>
    <xf numFmtId="10" fontId="6" fillId="0" borderId="0" xfId="0" applyNumberFormat="1" applyFont="1" applyAlignment="1" applyProtection="1">
      <alignment horizontal="center" vertical="center"/>
      <protection locked="0"/>
    </xf>
    <xf numFmtId="165" fontId="6" fillId="0" borderId="13"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15" fillId="0" borderId="11" xfId="0" applyFont="1" applyBorder="1" applyAlignment="1" applyProtection="1">
      <alignment vertical="center"/>
    </xf>
    <xf numFmtId="0" fontId="15" fillId="0" borderId="0" xfId="0" applyFont="1" applyBorder="1" applyAlignment="1" applyProtection="1">
      <alignment vertical="center"/>
    </xf>
    <xf numFmtId="0" fontId="0" fillId="7" borderId="13" xfId="0" applyFill="1" applyBorder="1" applyAlignment="1" applyProtection="1">
      <alignment vertical="center"/>
      <protection locked="0"/>
    </xf>
    <xf numFmtId="174" fontId="6" fillId="0" borderId="11" xfId="0" applyNumberFormat="1" applyFont="1" applyFill="1" applyBorder="1" applyAlignment="1" applyProtection="1">
      <alignment horizontal="right" vertical="center"/>
    </xf>
    <xf numFmtId="0" fontId="6" fillId="0" borderId="20" xfId="0" applyFont="1" applyBorder="1" applyAlignment="1" applyProtection="1">
      <alignment horizontal="right" vertical="center"/>
    </xf>
    <xf numFmtId="0" fontId="12" fillId="0" borderId="20" xfId="0" applyFont="1" applyBorder="1" applyAlignment="1" applyProtection="1">
      <alignment horizontal="center" vertical="center"/>
    </xf>
    <xf numFmtId="0" fontId="22" fillId="0" borderId="0" xfId="0" applyFont="1" applyAlignment="1" applyProtection="1">
      <alignment horizontal="right" vertical="center"/>
      <protection locked="0"/>
    </xf>
    <xf numFmtId="164" fontId="12" fillId="0" borderId="12" xfId="0" applyNumberFormat="1" applyFont="1" applyFill="1" applyBorder="1" applyAlignment="1" applyProtection="1">
      <alignment horizontal="right" vertical="center"/>
    </xf>
    <xf numFmtId="9" fontId="32" fillId="0" borderId="0" xfId="0" applyNumberFormat="1" applyFont="1" applyFill="1" applyBorder="1" applyAlignment="1" applyProtection="1">
      <alignment horizontal="right" vertical="center"/>
    </xf>
    <xf numFmtId="171" fontId="6" fillId="0" borderId="0" xfId="1" applyNumberFormat="1" applyFont="1" applyBorder="1" applyAlignment="1" applyProtection="1">
      <alignment horizontal="left" vertical="center" wrapText="1"/>
    </xf>
    <xf numFmtId="39" fontId="6" fillId="7" borderId="13" xfId="0" applyNumberFormat="1" applyFont="1" applyFill="1" applyBorder="1" applyAlignment="1" applyProtection="1">
      <alignment horizontal="right" vertical="center"/>
      <protection locked="0"/>
    </xf>
    <xf numFmtId="10" fontId="6" fillId="0" borderId="13" xfId="0" applyNumberFormat="1" applyFont="1" applyFill="1" applyBorder="1" applyAlignment="1" applyProtection="1">
      <alignment horizontal="right" vertical="center"/>
      <protection locked="0"/>
    </xf>
    <xf numFmtId="0" fontId="15" fillId="0" borderId="29" xfId="0" applyFont="1" applyFill="1" applyBorder="1" applyAlignment="1" applyProtection="1">
      <alignment vertical="center"/>
    </xf>
    <xf numFmtId="0" fontId="15" fillId="0" borderId="39" xfId="0" applyFont="1" applyFill="1" applyBorder="1" applyAlignment="1" applyProtection="1">
      <alignment vertical="center"/>
    </xf>
    <xf numFmtId="0" fontId="15" fillId="0" borderId="28" xfId="0" applyFont="1" applyFill="1" applyBorder="1" applyAlignment="1" applyProtection="1">
      <alignment vertical="center"/>
    </xf>
    <xf numFmtId="0" fontId="6" fillId="0" borderId="20" xfId="0" applyFont="1" applyFill="1" applyBorder="1" applyAlignment="1" applyProtection="1">
      <alignment vertical="center"/>
    </xf>
    <xf numFmtId="0" fontId="0" fillId="0" borderId="0" xfId="0" applyBorder="1" applyAlignment="1">
      <alignment horizontal="center" vertical="top"/>
    </xf>
    <xf numFmtId="0" fontId="54" fillId="0" borderId="3" xfId="0" applyFont="1" applyBorder="1" applyProtection="1"/>
    <xf numFmtId="0" fontId="54" fillId="0" borderId="5" xfId="0" applyFont="1" applyBorder="1" applyProtection="1"/>
    <xf numFmtId="0" fontId="54" fillId="0" borderId="12" xfId="0" applyFont="1" applyBorder="1" applyAlignment="1" applyProtection="1">
      <alignment horizontal="center" vertical="center" wrapText="1"/>
    </xf>
    <xf numFmtId="0" fontId="56" fillId="0" borderId="12" xfId="0" applyFont="1" applyBorder="1" applyAlignment="1" applyProtection="1">
      <alignment horizontal="center" wrapText="1"/>
    </xf>
    <xf numFmtId="0" fontId="54" fillId="0" borderId="12" xfId="0" applyFont="1" applyBorder="1" applyAlignment="1" applyProtection="1">
      <alignment vertical="center"/>
    </xf>
    <xf numFmtId="0" fontId="54" fillId="0" borderId="20" xfId="0" applyFont="1" applyBorder="1" applyAlignment="1" applyProtection="1">
      <alignment vertical="center"/>
    </xf>
    <xf numFmtId="0" fontId="57" fillId="0" borderId="40" xfId="0" applyFont="1" applyBorder="1" applyAlignment="1" applyProtection="1">
      <alignment horizontal="center" vertical="center" wrapText="1"/>
    </xf>
    <xf numFmtId="0" fontId="58" fillId="0" borderId="25" xfId="0" applyFont="1" applyBorder="1" applyAlignment="1">
      <alignment horizontal="center" vertical="center" wrapText="1"/>
    </xf>
    <xf numFmtId="0" fontId="57" fillId="0" borderId="24" xfId="0" applyFont="1" applyBorder="1" applyAlignment="1">
      <alignment horizontal="center" vertical="center" wrapText="1"/>
    </xf>
    <xf numFmtId="0" fontId="59" fillId="0" borderId="13" xfId="0" applyFont="1" applyBorder="1" applyAlignment="1">
      <alignment horizontal="center" vertical="center" wrapText="1"/>
    </xf>
    <xf numFmtId="0" fontId="60" fillId="0" borderId="13" xfId="0" applyFont="1" applyBorder="1" applyAlignment="1">
      <alignment horizontal="center" vertical="center" wrapText="1"/>
    </xf>
    <xf numFmtId="0" fontId="54" fillId="0" borderId="0" xfId="0" applyFont="1"/>
    <xf numFmtId="0" fontId="54" fillId="0" borderId="37" xfId="0" applyFont="1" applyBorder="1" applyAlignment="1">
      <alignment horizontal="center" vertical="center" wrapText="1"/>
    </xf>
    <xf numFmtId="0" fontId="0" fillId="0" borderId="0" xfId="0" applyFill="1"/>
    <xf numFmtId="0" fontId="23" fillId="0" borderId="0" xfId="0" applyFont="1" applyFill="1"/>
    <xf numFmtId="49" fontId="6" fillId="0" borderId="10" xfId="0" applyNumberFormat="1" applyFont="1" applyFill="1" applyBorder="1" applyAlignment="1" applyProtection="1">
      <alignment horizontal="right" vertical="center" wrapText="1"/>
    </xf>
    <xf numFmtId="0" fontId="6" fillId="0" borderId="10" xfId="0" applyFont="1" applyFill="1" applyBorder="1" applyAlignment="1" applyProtection="1">
      <alignment horizontal="right" vertical="center" wrapText="1"/>
    </xf>
    <xf numFmtId="49" fontId="4" fillId="0" borderId="0" xfId="0" applyNumberFormat="1" applyFont="1" applyFill="1" applyBorder="1" applyAlignment="1" applyProtection="1">
      <alignment horizontal="left" wrapText="1"/>
      <protection locked="0"/>
    </xf>
    <xf numFmtId="0" fontId="6" fillId="0" borderId="0" xfId="0" applyFont="1" applyBorder="1" applyAlignment="1" applyProtection="1">
      <alignment horizontal="left" vertical="center"/>
      <protection locked="0"/>
    </xf>
    <xf numFmtId="0" fontId="5" fillId="2" borderId="0" xfId="0" applyFont="1" applyFill="1"/>
    <xf numFmtId="49" fontId="47" fillId="0" borderId="0" xfId="0" applyNumberFormat="1" applyFont="1" applyFill="1" applyBorder="1" applyAlignment="1" applyProtection="1">
      <alignment horizontal="center" vertical="center" wrapText="1"/>
    </xf>
    <xf numFmtId="9" fontId="47" fillId="0" borderId="0" xfId="0" applyNumberFormat="1" applyFont="1" applyFill="1" applyBorder="1" applyAlignment="1" applyProtection="1">
      <alignment horizontal="center" vertical="center" wrapText="1"/>
    </xf>
    <xf numFmtId="0" fontId="6" fillId="0" borderId="0" xfId="0" applyFont="1" applyFill="1" applyBorder="1"/>
    <xf numFmtId="0" fontId="6" fillId="0" borderId="0" xfId="0" applyFont="1" applyFill="1" applyBorder="1" applyAlignment="1" applyProtection="1">
      <alignment horizontal="center"/>
    </xf>
    <xf numFmtId="10" fontId="6" fillId="0" borderId="0" xfId="0" applyNumberFormat="1" applyFont="1" applyFill="1" applyBorder="1" applyAlignment="1" applyProtection="1">
      <alignment horizontal="center"/>
    </xf>
    <xf numFmtId="49" fontId="6" fillId="0" borderId="0" xfId="0" applyNumberFormat="1" applyFont="1" applyFill="1" applyBorder="1" applyProtection="1"/>
    <xf numFmtId="0" fontId="12" fillId="0" borderId="0" xfId="0" applyFont="1" applyFill="1" applyBorder="1" applyProtection="1"/>
    <xf numFmtId="0" fontId="0" fillId="0" borderId="0" xfId="0" applyBorder="1" applyAlignment="1">
      <alignment vertical="center"/>
    </xf>
    <xf numFmtId="164" fontId="15" fillId="0" borderId="0" xfId="0" applyNumberFormat="1" applyFont="1" applyFill="1" applyBorder="1" applyAlignment="1" applyProtection="1">
      <alignment horizontal="right" vertical="center"/>
    </xf>
    <xf numFmtId="0" fontId="8" fillId="0" borderId="0" xfId="0" applyFont="1" applyAlignment="1" applyProtection="1">
      <alignment horizontal="right" vertical="center"/>
    </xf>
    <xf numFmtId="0" fontId="32" fillId="0" borderId="0" xfId="0" applyFont="1" applyAlignment="1" applyProtection="1">
      <alignment horizontal="right" vertical="center"/>
    </xf>
    <xf numFmtId="0" fontId="15" fillId="0" borderId="0" xfId="0" applyFont="1" applyFill="1" applyBorder="1" applyAlignment="1" applyProtection="1">
      <alignment vertical="center"/>
    </xf>
    <xf numFmtId="164" fontId="6" fillId="0" borderId="0" xfId="0" applyNumberFormat="1" applyFont="1" applyFill="1" applyBorder="1" applyAlignment="1" applyProtection="1">
      <alignment horizontal="left"/>
    </xf>
    <xf numFmtId="171" fontId="6" fillId="0" borderId="0" xfId="1" applyNumberFormat="1" applyFont="1" applyFill="1" applyBorder="1" applyAlignment="1" applyProtection="1">
      <alignment horizontal="right" vertical="center" wrapText="1"/>
    </xf>
    <xf numFmtId="171" fontId="8" fillId="0" borderId="0" xfId="1" applyNumberFormat="1" applyFont="1" applyFill="1" applyBorder="1" applyAlignment="1" applyProtection="1">
      <alignment horizontal="right" vertical="center" wrapText="1"/>
    </xf>
    <xf numFmtId="0" fontId="6" fillId="0" borderId="0" xfId="0" applyFont="1" applyFill="1" applyBorder="1" applyAlignment="1">
      <alignment horizontal="right" vertical="center" wrapText="1"/>
    </xf>
    <xf numFmtId="171" fontId="32" fillId="0" borderId="0" xfId="0" applyNumberFormat="1" applyFont="1" applyFill="1" applyBorder="1" applyProtection="1"/>
    <xf numFmtId="0" fontId="36" fillId="0" borderId="0" xfId="0" applyFont="1" applyFill="1" applyBorder="1" applyAlignment="1" applyProtection="1">
      <alignment horizontal="left" vertical="center"/>
    </xf>
    <xf numFmtId="164" fontId="6" fillId="8" borderId="0" xfId="0" applyNumberFormat="1" applyFont="1" applyFill="1" applyBorder="1" applyAlignment="1" applyProtection="1">
      <alignment horizontal="right" vertical="center"/>
    </xf>
    <xf numFmtId="0" fontId="8" fillId="8" borderId="0" xfId="0" applyFont="1" applyFill="1" applyAlignment="1" applyProtection="1">
      <alignment horizontal="center"/>
    </xf>
    <xf numFmtId="0" fontId="6" fillId="8" borderId="0" xfId="0" applyFont="1" applyFill="1" applyProtection="1"/>
    <xf numFmtId="0" fontId="8" fillId="8" borderId="0" xfId="0" applyFont="1" applyFill="1" applyProtection="1"/>
    <xf numFmtId="9" fontId="32" fillId="8" borderId="0" xfId="0" applyNumberFormat="1" applyFont="1" applyFill="1" applyBorder="1" applyAlignment="1" applyProtection="1">
      <alignment horizontal="right" vertical="center"/>
    </xf>
    <xf numFmtId="0" fontId="0" fillId="0" borderId="0" xfId="0" applyAlignment="1" applyProtection="1">
      <alignment horizontal="left"/>
    </xf>
    <xf numFmtId="0" fontId="0" fillId="0" borderId="0" xfId="0" applyFill="1" applyAlignment="1" applyProtection="1">
      <alignment horizontal="left"/>
    </xf>
    <xf numFmtId="0" fontId="61" fillId="0" borderId="0" xfId="0" applyFont="1" applyAlignment="1" applyProtection="1">
      <alignment horizontal="left"/>
    </xf>
    <xf numFmtId="0" fontId="0" fillId="0" borderId="0" xfId="0" applyFill="1" applyBorder="1" applyAlignment="1" applyProtection="1">
      <alignment horizontal="left"/>
    </xf>
    <xf numFmtId="0" fontId="1" fillId="0" borderId="0" xfId="0" applyFont="1" applyAlignment="1">
      <alignment wrapText="1"/>
    </xf>
    <xf numFmtId="0" fontId="1" fillId="0" borderId="0" xfId="0" applyFont="1"/>
    <xf numFmtId="0" fontId="62" fillId="0" borderId="0" xfId="0" applyFont="1" applyAlignment="1">
      <alignment vertical="center" wrapText="1"/>
    </xf>
    <xf numFmtId="0" fontId="1" fillId="0" borderId="0" xfId="0" applyFont="1" applyFill="1" applyAlignment="1">
      <alignment horizontal="left" vertical="top"/>
    </xf>
    <xf numFmtId="0" fontId="63" fillId="9" borderId="41" xfId="3" applyFont="1" applyFill="1" applyBorder="1" applyAlignment="1">
      <alignment horizontal="center"/>
    </xf>
    <xf numFmtId="0" fontId="63" fillId="0" borderId="1" xfId="3" applyFont="1" applyFill="1" applyBorder="1" applyAlignment="1"/>
    <xf numFmtId="0" fontId="63" fillId="0" borderId="42" xfId="3" applyFont="1" applyFill="1" applyBorder="1" applyAlignment="1"/>
    <xf numFmtId="0" fontId="0" fillId="0" borderId="0" xfId="0" applyAlignment="1"/>
    <xf numFmtId="0" fontId="5" fillId="0" borderId="6" xfId="0" applyNumberFormat="1" applyFont="1" applyFill="1" applyBorder="1" applyAlignment="1" applyProtection="1">
      <alignment horizontal="center" vertical="center" wrapText="1"/>
    </xf>
    <xf numFmtId="0" fontId="5" fillId="0" borderId="43" xfId="0" applyNumberFormat="1" applyFont="1" applyFill="1" applyBorder="1" applyAlignment="1" applyProtection="1">
      <alignment horizontal="center" vertical="center" wrapText="1"/>
    </xf>
    <xf numFmtId="0" fontId="4" fillId="7" borderId="0" xfId="0" applyNumberFormat="1" applyFont="1" applyFill="1" applyBorder="1" applyAlignment="1" applyProtection="1">
      <alignment horizontal="left" wrapText="1"/>
      <protection locked="0"/>
    </xf>
    <xf numFmtId="0" fontId="4" fillId="7" borderId="0" xfId="0" applyNumberFormat="1" applyFont="1" applyFill="1" applyBorder="1" applyAlignment="1" applyProtection="1">
      <alignment horizontal="left"/>
      <protection locked="0"/>
    </xf>
    <xf numFmtId="0" fontId="6" fillId="0" borderId="23" xfId="0" applyFont="1" applyFill="1" applyBorder="1" applyAlignment="1" applyProtection="1">
      <alignment vertical="center"/>
    </xf>
    <xf numFmtId="0" fontId="6" fillId="0" borderId="37" xfId="0" applyFont="1" applyFill="1" applyBorder="1" applyAlignment="1" applyProtection="1">
      <alignment vertical="center"/>
    </xf>
    <xf numFmtId="0" fontId="6" fillId="0" borderId="24" xfId="0" applyFont="1" applyFill="1" applyBorder="1" applyAlignment="1" applyProtection="1">
      <alignment vertical="center"/>
    </xf>
    <xf numFmtId="0" fontId="6" fillId="0" borderId="30"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38" xfId="0" applyFont="1" applyFill="1" applyBorder="1" applyAlignment="1" applyProtection="1">
      <alignment vertical="center"/>
    </xf>
    <xf numFmtId="0" fontId="8" fillId="0" borderId="0" xfId="0" applyFont="1" applyFill="1" applyBorder="1" applyAlignment="1" applyProtection="1">
      <alignment horizontal="left"/>
    </xf>
    <xf numFmtId="0" fontId="0" fillId="0" borderId="0" xfId="0" applyBorder="1" applyAlignment="1" applyProtection="1">
      <alignment horizontal="center" vertical="top"/>
    </xf>
    <xf numFmtId="0" fontId="15" fillId="0" borderId="0" xfId="0" applyFont="1" applyFill="1" applyAlignment="1" applyProtection="1">
      <alignment horizontal="left"/>
    </xf>
    <xf numFmtId="0" fontId="0" fillId="0" borderId="0" xfId="0" applyFill="1" applyProtection="1"/>
    <xf numFmtId="49" fontId="4" fillId="6"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vertical="center"/>
    </xf>
    <xf numFmtId="0" fontId="6" fillId="0" borderId="0" xfId="0" applyNumberFormat="1" applyFont="1"/>
    <xf numFmtId="49" fontId="6" fillId="0" borderId="0" xfId="0" applyNumberFormat="1" applyFont="1"/>
    <xf numFmtId="0" fontId="5" fillId="10" borderId="0" xfId="0" applyFont="1" applyFill="1" applyBorder="1" applyAlignment="1" applyProtection="1">
      <alignment horizontal="right" vertical="center" wrapText="1"/>
    </xf>
    <xf numFmtId="0" fontId="5" fillId="10" borderId="0" xfId="0" applyFont="1" applyFill="1" applyBorder="1" applyAlignment="1" applyProtection="1">
      <alignment horizontal="right" vertical="center"/>
    </xf>
    <xf numFmtId="49" fontId="6" fillId="10" borderId="0" xfId="0" applyNumberFormat="1" applyFont="1" applyFill="1" applyBorder="1" applyAlignment="1" applyProtection="1">
      <alignment horizontal="right"/>
    </xf>
    <xf numFmtId="49" fontId="6" fillId="10" borderId="11" xfId="0" applyNumberFormat="1" applyFont="1" applyFill="1" applyBorder="1" applyAlignment="1" applyProtection="1">
      <alignment horizontal="right" vertical="center" wrapText="1"/>
    </xf>
    <xf numFmtId="0" fontId="6" fillId="10" borderId="0" xfId="0" applyFont="1" applyFill="1" applyBorder="1" applyAlignment="1" applyProtection="1">
      <alignment horizontal="right" vertical="center"/>
    </xf>
    <xf numFmtId="0" fontId="6" fillId="10" borderId="0" xfId="0" applyFont="1" applyFill="1" applyProtection="1"/>
    <xf numFmtId="0" fontId="6" fillId="10" borderId="0" xfId="0" applyFont="1" applyFill="1" applyBorder="1" applyAlignment="1" applyProtection="1">
      <alignment horizontal="right"/>
    </xf>
    <xf numFmtId="0" fontId="6" fillId="10" borderId="0" xfId="0" applyFont="1" applyFill="1" applyBorder="1" applyAlignment="1">
      <alignment horizontal="right"/>
    </xf>
    <xf numFmtId="0" fontId="5" fillId="10" borderId="0" xfId="0" applyFont="1" applyFill="1" applyBorder="1" applyAlignment="1" applyProtection="1"/>
    <xf numFmtId="0" fontId="6" fillId="10" borderId="0" xfId="0" applyFont="1" applyFill="1" applyBorder="1" applyAlignment="1" applyProtection="1">
      <alignment vertical="center"/>
    </xf>
    <xf numFmtId="0" fontId="15" fillId="10" borderId="0" xfId="0" applyFont="1" applyFill="1" applyAlignment="1" applyProtection="1">
      <alignment vertical="center"/>
    </xf>
    <xf numFmtId="0" fontId="23" fillId="10" borderId="0" xfId="0" applyFont="1" applyFill="1" applyAlignment="1" applyProtection="1">
      <alignment horizontal="right" vertical="center"/>
    </xf>
    <xf numFmtId="0" fontId="64" fillId="0" borderId="0" xfId="0" applyFont="1" applyAlignment="1" applyProtection="1">
      <alignment horizontal="left" wrapText="1"/>
    </xf>
    <xf numFmtId="10" fontId="8" fillId="8" borderId="0" xfId="4" applyNumberFormat="1" applyFont="1" applyFill="1" applyProtection="1"/>
    <xf numFmtId="0" fontId="0" fillId="0" borderId="0" xfId="0" applyAlignment="1">
      <alignment vertical="center"/>
    </xf>
    <xf numFmtId="0" fontId="0" fillId="0" borderId="0" xfId="0" applyAlignment="1">
      <alignment wrapText="1"/>
    </xf>
    <xf numFmtId="0" fontId="0" fillId="0" borderId="0" xfId="0" applyFill="1" applyAlignment="1">
      <alignment vertical="top" wrapText="1"/>
    </xf>
    <xf numFmtId="0" fontId="6" fillId="0" borderId="0" xfId="0" applyFont="1" applyFill="1" applyAlignment="1" applyProtection="1">
      <alignment wrapText="1"/>
    </xf>
    <xf numFmtId="0" fontId="6" fillId="0" borderId="0" xfId="0" applyFont="1" applyAlignment="1"/>
    <xf numFmtId="0" fontId="53" fillId="0" borderId="0" xfId="0" applyFont="1" applyFill="1" applyBorder="1" applyAlignment="1" applyProtection="1">
      <alignment horizontal="left"/>
      <protection locked="0"/>
    </xf>
    <xf numFmtId="0" fontId="53" fillId="0" borderId="0" xfId="0" applyFont="1" applyAlignment="1" applyProtection="1">
      <alignment horizontal="left"/>
      <protection locked="0"/>
    </xf>
    <xf numFmtId="0" fontId="6" fillId="0" borderId="0" xfId="0" applyFont="1" applyBorder="1" applyAlignment="1" applyProtection="1"/>
    <xf numFmtId="0" fontId="0" fillId="0" borderId="0" xfId="0" applyAlignment="1">
      <alignment horizontal="left" vertical="top" wrapText="1"/>
    </xf>
    <xf numFmtId="0" fontId="4" fillId="0" borderId="0" xfId="0" applyFont="1" applyBorder="1" applyProtection="1"/>
    <xf numFmtId="171" fontId="32" fillId="0" borderId="0" xfId="0" applyNumberFormat="1" applyFont="1" applyBorder="1" applyProtection="1"/>
    <xf numFmtId="0" fontId="32" fillId="0" borderId="0" xfId="0" applyFont="1" applyBorder="1" applyAlignment="1" applyProtection="1">
      <alignment horizontal="right" vertical="center" wrapText="1"/>
    </xf>
    <xf numFmtId="0" fontId="12" fillId="0" borderId="0" xfId="0" applyFont="1" applyFill="1" applyAlignment="1" applyProtection="1">
      <alignment vertical="center" wrapText="1"/>
    </xf>
    <xf numFmtId="0" fontId="12" fillId="0" borderId="0" xfId="0" applyFont="1" applyAlignment="1" applyProtection="1">
      <alignment vertical="center" wrapText="1"/>
    </xf>
    <xf numFmtId="0" fontId="54" fillId="0" borderId="0" xfId="0" applyFont="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vertical="center" wrapText="1"/>
    </xf>
    <xf numFmtId="0" fontId="6" fillId="0" borderId="0" xfId="0" applyFont="1" applyAlignment="1" applyProtection="1">
      <alignment vertical="center" wrapText="1"/>
    </xf>
    <xf numFmtId="0" fontId="12" fillId="0" borderId="0" xfId="0" applyFont="1" applyAlignment="1" applyProtection="1">
      <alignment wrapText="1"/>
    </xf>
    <xf numFmtId="0" fontId="0" fillId="0" borderId="0" xfId="0" applyAlignment="1">
      <alignment horizontal="left"/>
    </xf>
    <xf numFmtId="0" fontId="0" fillId="0" borderId="0" xfId="0" applyBorder="1" applyAlignment="1" applyProtection="1">
      <alignment vertical="center" wrapText="1"/>
    </xf>
    <xf numFmtId="0" fontId="6" fillId="0" borderId="0" xfId="0" applyFont="1" applyFill="1" applyAlignment="1" applyProtection="1">
      <alignment vertical="center" wrapText="1"/>
    </xf>
    <xf numFmtId="167" fontId="6" fillId="0" borderId="0" xfId="0" applyNumberFormat="1" applyFont="1" applyFill="1" applyBorder="1" applyAlignment="1" applyProtection="1">
      <alignment horizontal="right" vertical="top"/>
    </xf>
    <xf numFmtId="0" fontId="45" fillId="0" borderId="0" xfId="0" applyFont="1" applyFill="1" applyBorder="1" applyAlignment="1" applyProtection="1">
      <alignment wrapText="1"/>
      <protection locked="0"/>
    </xf>
    <xf numFmtId="0" fontId="6" fillId="0" borderId="0" xfId="0"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xf>
    <xf numFmtId="0" fontId="22" fillId="0" borderId="0" xfId="0" applyFont="1" applyFill="1" applyBorder="1" applyAlignment="1" applyProtection="1">
      <alignment horizontal="right" vertical="center"/>
    </xf>
    <xf numFmtId="164" fontId="12" fillId="0" borderId="0" xfId="0" applyNumberFormat="1" applyFont="1" applyFill="1" applyBorder="1" applyAlignment="1" applyProtection="1">
      <alignment horizontal="center" vertical="center"/>
    </xf>
    <xf numFmtId="165" fontId="6" fillId="8" borderId="0" xfId="0" applyNumberFormat="1" applyFont="1" applyFill="1" applyBorder="1" applyAlignment="1" applyProtection="1">
      <alignment horizontal="right" vertical="center"/>
      <protection locked="0"/>
    </xf>
    <xf numFmtId="165" fontId="6" fillId="8" borderId="20" xfId="0" applyNumberFormat="1" applyFont="1" applyFill="1" applyBorder="1" applyAlignment="1" applyProtection="1">
      <alignment horizontal="right" vertical="center"/>
      <protection locked="0"/>
    </xf>
    <xf numFmtId="165" fontId="6" fillId="8" borderId="11" xfId="0" applyNumberFormat="1" applyFont="1" applyFill="1" applyBorder="1" applyAlignment="1" applyProtection="1">
      <alignment horizontal="right" vertical="center"/>
    </xf>
    <xf numFmtId="165" fontId="6" fillId="8" borderId="11" xfId="0" applyNumberFormat="1" applyFont="1" applyFill="1" applyBorder="1" applyAlignment="1" applyProtection="1">
      <alignment horizontal="right" vertical="center"/>
      <protection locked="0"/>
    </xf>
    <xf numFmtId="10" fontId="6" fillId="8" borderId="0" xfId="0" applyNumberFormat="1" applyFont="1" applyFill="1" applyBorder="1" applyAlignment="1" applyProtection="1">
      <alignment horizontal="right" vertical="center"/>
      <protection locked="0"/>
    </xf>
    <xf numFmtId="0" fontId="22" fillId="0" borderId="0" xfId="0" applyFont="1" applyBorder="1" applyAlignment="1" applyProtection="1">
      <alignment horizontal="center" vertical="center"/>
    </xf>
    <xf numFmtId="0" fontId="4" fillId="0" borderId="0" xfId="0" applyFont="1" applyFill="1" applyBorder="1" applyAlignment="1" applyProtection="1">
      <alignment horizontal="left"/>
      <protection locked="0"/>
    </xf>
    <xf numFmtId="0" fontId="6" fillId="0" borderId="38" xfId="0" applyFont="1" applyBorder="1" applyProtection="1"/>
    <xf numFmtId="0" fontId="6" fillId="0" borderId="4" xfId="0" applyFont="1" applyFill="1" applyBorder="1" applyAlignment="1" applyProtection="1">
      <alignment horizontal="left" vertical="center" wrapText="1"/>
    </xf>
    <xf numFmtId="0" fontId="25" fillId="0" borderId="0" xfId="0" applyFont="1" applyAlignment="1" applyProtection="1">
      <alignment horizontal="left" wrapText="1"/>
      <protection locked="0"/>
    </xf>
    <xf numFmtId="0" fontId="54" fillId="0" borderId="0" xfId="0" applyFont="1" applyAlignment="1"/>
    <xf numFmtId="0" fontId="6" fillId="0" borderId="0" xfId="0" applyFont="1" applyFill="1" applyAlignment="1" applyProtection="1">
      <alignment vertical="top" wrapText="1"/>
      <protection locked="0"/>
    </xf>
    <xf numFmtId="0" fontId="12" fillId="0" borderId="0" xfId="0" applyFont="1" applyFill="1" applyAlignment="1" applyProtection="1">
      <alignment horizontal="left" vertical="top" wrapText="1"/>
      <protection locked="0"/>
    </xf>
    <xf numFmtId="49" fontId="6" fillId="0" borderId="0" xfId="0" applyNumberFormat="1" applyFont="1" applyAlignment="1" applyProtection="1">
      <alignment vertical="top"/>
    </xf>
    <xf numFmtId="0" fontId="6" fillId="0" borderId="0" xfId="0" applyFont="1" applyAlignment="1" applyProtection="1">
      <alignment vertical="top"/>
    </xf>
    <xf numFmtId="0" fontId="6" fillId="0" borderId="0" xfId="0" applyNumberFormat="1" applyFont="1" applyFill="1" applyBorder="1" applyAlignment="1" applyProtection="1">
      <alignment vertical="top"/>
    </xf>
    <xf numFmtId="0" fontId="6" fillId="0" borderId="0" xfId="0" applyFont="1" applyFill="1" applyBorder="1" applyAlignment="1" applyProtection="1">
      <alignment vertical="top"/>
    </xf>
    <xf numFmtId="164" fontId="6" fillId="0" borderId="0" xfId="0" applyNumberFormat="1" applyFont="1" applyFill="1" applyBorder="1" applyAlignment="1" applyProtection="1">
      <alignment vertical="top"/>
    </xf>
    <xf numFmtId="0" fontId="6" fillId="0" borderId="0" xfId="0" applyFont="1" applyAlignment="1" applyProtection="1">
      <alignment horizontal="right" vertical="top"/>
    </xf>
    <xf numFmtId="0" fontId="15" fillId="0" borderId="0" xfId="0" applyFont="1" applyFill="1" applyBorder="1" applyAlignment="1" applyProtection="1">
      <alignment horizontal="right" vertical="top"/>
    </xf>
    <xf numFmtId="164" fontId="15" fillId="0" borderId="0" xfId="0" applyNumberFormat="1" applyFont="1" applyFill="1" applyBorder="1" applyAlignment="1" applyProtection="1">
      <alignment horizontal="right" vertical="top"/>
    </xf>
    <xf numFmtId="164" fontId="5" fillId="0" borderId="0" xfId="0" applyNumberFormat="1" applyFont="1" applyFill="1" applyBorder="1" applyAlignment="1" applyProtection="1">
      <alignment horizontal="right" vertical="top"/>
    </xf>
    <xf numFmtId="164" fontId="32" fillId="0" borderId="0" xfId="0" applyNumberFormat="1" applyFont="1" applyFill="1" applyBorder="1" applyAlignment="1" applyProtection="1">
      <alignment horizontal="right" vertical="top"/>
    </xf>
    <xf numFmtId="171" fontId="8" fillId="0" borderId="0" xfId="1" applyNumberFormat="1" applyFont="1" applyBorder="1" applyAlignment="1" applyProtection="1">
      <alignment horizontal="right" vertical="top" wrapText="1"/>
    </xf>
    <xf numFmtId="0" fontId="6" fillId="0" borderId="0" xfId="0" applyFont="1" applyBorder="1" applyAlignment="1" applyProtection="1">
      <alignment horizontal="right" vertical="top" wrapText="1"/>
    </xf>
    <xf numFmtId="0" fontId="6" fillId="0" borderId="0" xfId="0" applyFont="1" applyBorder="1" applyAlignment="1">
      <alignment horizontal="right" vertical="top" wrapText="1"/>
    </xf>
    <xf numFmtId="0" fontId="12" fillId="0" borderId="0" xfId="0" applyFont="1" applyAlignment="1" applyProtection="1">
      <alignment vertical="top"/>
    </xf>
    <xf numFmtId="0" fontId="6" fillId="0" borderId="0" xfId="0" applyFont="1" applyFill="1" applyAlignment="1" applyProtection="1">
      <alignment vertical="top"/>
    </xf>
    <xf numFmtId="0" fontId="6" fillId="0" borderId="0" xfId="0" applyFont="1" applyAlignment="1">
      <alignment vertical="top"/>
    </xf>
    <xf numFmtId="167" fontId="6" fillId="0" borderId="0" xfId="0" applyNumberFormat="1" applyFont="1" applyFill="1" applyBorder="1" applyAlignment="1" applyProtection="1">
      <alignment horizontal="right" vertical="top"/>
      <protection locked="0"/>
    </xf>
    <xf numFmtId="164" fontId="5" fillId="8" borderId="0" xfId="0" applyNumberFormat="1" applyFont="1" applyFill="1" applyBorder="1" applyAlignment="1" applyProtection="1">
      <alignment horizontal="right" vertical="center"/>
    </xf>
    <xf numFmtId="164" fontId="15" fillId="8" borderId="0" xfId="0" applyNumberFormat="1" applyFont="1" applyFill="1" applyBorder="1" applyAlignment="1" applyProtection="1">
      <alignment horizontal="right" vertical="center"/>
    </xf>
    <xf numFmtId="0" fontId="6" fillId="10" borderId="0" xfId="0" applyFont="1" applyFill="1" applyBorder="1" applyProtection="1"/>
    <xf numFmtId="164" fontId="5" fillId="0" borderId="13" xfId="0" applyNumberFormat="1" applyFont="1" applyFill="1" applyBorder="1" applyAlignment="1" applyProtection="1">
      <alignment horizontal="right" vertical="center"/>
    </xf>
    <xf numFmtId="165" fontId="8" fillId="0" borderId="0" xfId="0" applyNumberFormat="1" applyFont="1" applyFill="1" applyBorder="1" applyAlignment="1" applyProtection="1">
      <alignment horizontal="right" vertical="center"/>
    </xf>
    <xf numFmtId="174" fontId="6" fillId="7" borderId="36" xfId="0" applyNumberFormat="1" applyFont="1" applyFill="1" applyBorder="1" applyAlignment="1" applyProtection="1">
      <alignment horizontal="right" vertical="center"/>
      <protection locked="0"/>
    </xf>
    <xf numFmtId="0" fontId="6" fillId="0" borderId="44" xfId="0" applyFont="1" applyBorder="1" applyAlignment="1" applyProtection="1">
      <alignment horizontal="right" vertical="center"/>
    </xf>
    <xf numFmtId="174" fontId="6" fillId="7" borderId="45" xfId="0" applyNumberFormat="1" applyFont="1" applyFill="1" applyBorder="1" applyAlignment="1" applyProtection="1">
      <alignment horizontal="right" vertical="center"/>
      <protection locked="0"/>
    </xf>
    <xf numFmtId="164" fontId="6" fillId="8" borderId="11" xfId="0" applyNumberFormat="1" applyFont="1" applyFill="1" applyBorder="1" applyAlignment="1" applyProtection="1">
      <alignment horizontal="right"/>
    </xf>
    <xf numFmtId="9" fontId="32" fillId="0" borderId="10" xfId="0" applyNumberFormat="1" applyFont="1" applyFill="1" applyBorder="1" applyAlignment="1" applyProtection="1">
      <alignment horizontal="right" vertical="center"/>
    </xf>
    <xf numFmtId="9" fontId="32" fillId="8" borderId="11" xfId="0" applyNumberFormat="1" applyFont="1" applyFill="1" applyBorder="1" applyAlignment="1" applyProtection="1">
      <alignment horizontal="right" vertical="center"/>
    </xf>
    <xf numFmtId="39" fontId="6" fillId="7" borderId="36" xfId="0" applyNumberFormat="1" applyFont="1" applyFill="1" applyBorder="1" applyAlignment="1" applyProtection="1">
      <alignment horizontal="right" vertical="center"/>
      <protection locked="0"/>
    </xf>
    <xf numFmtId="165" fontId="8" fillId="0" borderId="10" xfId="0" applyNumberFormat="1" applyFont="1" applyFill="1" applyBorder="1" applyAlignment="1" applyProtection="1">
      <alignment horizontal="right" vertical="center"/>
    </xf>
    <xf numFmtId="164" fontId="32" fillId="8" borderId="11" xfId="0" applyNumberFormat="1" applyFont="1" applyFill="1" applyBorder="1" applyAlignment="1" applyProtection="1">
      <alignment horizontal="right"/>
    </xf>
    <xf numFmtId="10" fontId="6" fillId="0" borderId="24" xfId="0" applyNumberFormat="1" applyFont="1" applyFill="1" applyBorder="1" applyAlignment="1" applyProtection="1">
      <alignment horizontal="right" vertical="center"/>
    </xf>
    <xf numFmtId="164" fontId="15" fillId="0" borderId="28" xfId="0" applyNumberFormat="1" applyFont="1" applyFill="1" applyBorder="1" applyAlignment="1" applyProtection="1">
      <alignment horizontal="right" vertical="center"/>
    </xf>
    <xf numFmtId="168" fontId="8" fillId="0" borderId="37" xfId="0" applyNumberFormat="1" applyFont="1" applyBorder="1" applyProtection="1"/>
    <xf numFmtId="164" fontId="8" fillId="0" borderId="0" xfId="0" applyNumberFormat="1" applyFont="1" applyFill="1" applyBorder="1" applyAlignment="1" applyProtection="1">
      <alignment horizontal="right" vertical="center"/>
    </xf>
    <xf numFmtId="0" fontId="15" fillId="0" borderId="0" xfId="0" applyFont="1" applyFill="1" applyAlignment="1" applyProtection="1">
      <alignment vertical="center" wrapText="1"/>
    </xf>
    <xf numFmtId="0" fontId="15" fillId="0" borderId="0" xfId="0" applyFont="1" applyFill="1" applyProtection="1"/>
    <xf numFmtId="0" fontId="0" fillId="0" borderId="0" xfId="0" applyBorder="1" applyAlignment="1">
      <alignment wrapText="1"/>
    </xf>
    <xf numFmtId="0" fontId="4" fillId="6" borderId="0" xfId="0" applyFont="1" applyFill="1" applyBorder="1" applyAlignment="1" applyProtection="1">
      <alignment horizontal="left"/>
      <protection locked="0"/>
    </xf>
    <xf numFmtId="0" fontId="4" fillId="7" borderId="0" xfId="0" applyFont="1" applyFill="1" applyAlignment="1" applyProtection="1">
      <alignment horizontal="left" wrapText="1"/>
      <protection locked="0"/>
    </xf>
    <xf numFmtId="0" fontId="4" fillId="7" borderId="0" xfId="0" applyFont="1" applyFill="1" applyBorder="1" applyAlignment="1" applyProtection="1">
      <alignment horizontal="left"/>
      <protection locked="0"/>
    </xf>
    <xf numFmtId="0" fontId="4" fillId="0" borderId="0"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0" fillId="0" borderId="0" xfId="0" applyFill="1" applyAlignment="1">
      <alignment wrapText="1"/>
    </xf>
    <xf numFmtId="0" fontId="6" fillId="0" borderId="0" xfId="0" applyFont="1" applyFill="1" applyAlignment="1" applyProtection="1">
      <alignment horizontal="center"/>
      <protection locked="0"/>
    </xf>
    <xf numFmtId="0" fontId="0" fillId="0" borderId="0" xfId="0" applyFill="1" applyBorder="1" applyAlignment="1">
      <alignment wrapText="1"/>
    </xf>
    <xf numFmtId="49" fontId="4"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0" fontId="4" fillId="0" borderId="0" xfId="0" applyNumberFormat="1" applyFont="1" applyFill="1" applyAlignment="1" applyProtection="1">
      <alignment horizontal="left"/>
      <protection locked="0"/>
    </xf>
    <xf numFmtId="0" fontId="6" fillId="0" borderId="0" xfId="0" applyFont="1" applyFill="1" applyBorder="1" applyAlignment="1">
      <alignment horizontal="right"/>
    </xf>
    <xf numFmtId="0" fontId="6" fillId="0" borderId="0" xfId="0" applyFont="1" applyFill="1" applyBorder="1" applyAlignment="1" applyProtection="1">
      <alignment horizontal="left" vertical="center"/>
      <protection locked="0"/>
    </xf>
    <xf numFmtId="172" fontId="6"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protection locked="0"/>
    </xf>
    <xf numFmtId="0" fontId="13" fillId="0" borderId="0" xfId="0" applyNumberFormat="1" applyFont="1" applyFill="1" applyBorder="1" applyAlignment="1" applyProtection="1">
      <alignment horizontal="left" wrapText="1"/>
      <protection locked="0"/>
    </xf>
    <xf numFmtId="0" fontId="0" fillId="0" borderId="0" xfId="0" applyFill="1" applyAlignment="1"/>
    <xf numFmtId="49" fontId="4" fillId="0" borderId="0" xfId="0" applyNumberFormat="1" applyFont="1" applyFill="1" applyBorder="1" applyAlignment="1" applyProtection="1">
      <protection locked="0"/>
    </xf>
    <xf numFmtId="0" fontId="4" fillId="7" borderId="0" xfId="0" applyNumberFormat="1" applyFont="1" applyFill="1" applyBorder="1" applyAlignment="1" applyProtection="1">
      <alignment horizontal="left" wrapText="1"/>
      <protection locked="0"/>
    </xf>
    <xf numFmtId="49" fontId="4" fillId="7" borderId="0" xfId="0" applyNumberFormat="1" applyFont="1" applyFill="1" applyBorder="1" applyAlignment="1" applyProtection="1">
      <alignment horizontal="left" wrapText="1"/>
      <protection locked="0"/>
    </xf>
    <xf numFmtId="0" fontId="5" fillId="0" borderId="19" xfId="0" applyNumberFormat="1" applyFont="1" applyFill="1" applyBorder="1" applyAlignment="1" applyProtection="1">
      <alignment horizontal="center" vertical="center" wrapText="1"/>
    </xf>
    <xf numFmtId="0" fontId="12" fillId="0" borderId="0" xfId="0" applyNumberFormat="1" applyFont="1" applyFill="1" applyAlignment="1" applyProtection="1">
      <alignment horizontal="center" wrapText="1"/>
    </xf>
    <xf numFmtId="175" fontId="35" fillId="0" borderId="26" xfId="0" applyNumberFormat="1" applyFont="1" applyFill="1" applyBorder="1" applyAlignment="1" applyProtection="1">
      <alignment horizontal="center"/>
    </xf>
    <xf numFmtId="175" fontId="35" fillId="0" borderId="26" xfId="0" applyNumberFormat="1" applyFont="1" applyFill="1" applyBorder="1" applyAlignment="1" applyProtection="1">
      <alignment horizontal="right"/>
    </xf>
    <xf numFmtId="165" fontId="35" fillId="0" borderId="13" xfId="0" applyNumberFormat="1" applyFont="1" applyFill="1" applyBorder="1" applyAlignment="1" applyProtection="1"/>
    <xf numFmtId="175" fontId="35" fillId="0" borderId="13" xfId="0" applyNumberFormat="1" applyFont="1" applyFill="1" applyBorder="1" applyAlignment="1" applyProtection="1"/>
    <xf numFmtId="164" fontId="35" fillId="0" borderId="13" xfId="0" applyNumberFormat="1" applyFont="1" applyFill="1" applyBorder="1" applyAlignment="1" applyProtection="1"/>
    <xf numFmtId="164" fontId="15" fillId="0" borderId="26" xfId="0" applyNumberFormat="1" applyFont="1" applyFill="1" applyBorder="1" applyAlignment="1" applyProtection="1">
      <alignment horizontal="right" vertical="center"/>
      <protection hidden="1"/>
    </xf>
    <xf numFmtId="164" fontId="15" fillId="0" borderId="12" xfId="0" applyNumberFormat="1" applyFont="1" applyFill="1" applyBorder="1" applyAlignment="1" applyProtection="1">
      <alignment horizontal="right" vertical="center"/>
      <protection hidden="1"/>
    </xf>
    <xf numFmtId="165" fontId="6" fillId="0" borderId="34" xfId="0" applyNumberFormat="1" applyFont="1" applyFill="1" applyBorder="1" applyAlignment="1" applyProtection="1">
      <alignment horizontal="right" vertical="center"/>
      <protection hidden="1"/>
    </xf>
    <xf numFmtId="165" fontId="6" fillId="0" borderId="35" xfId="0" applyNumberFormat="1" applyFont="1" applyFill="1" applyBorder="1" applyAlignment="1" applyProtection="1">
      <alignment horizontal="right" vertical="center"/>
      <protection hidden="1"/>
    </xf>
    <xf numFmtId="165" fontId="15" fillId="0" borderId="26" xfId="0" applyNumberFormat="1" applyFont="1" applyFill="1" applyBorder="1" applyAlignment="1" applyProtection="1">
      <alignment horizontal="right" vertical="center"/>
      <protection hidden="1"/>
    </xf>
    <xf numFmtId="165" fontId="6" fillId="0" borderId="13" xfId="0" applyNumberFormat="1" applyFont="1" applyFill="1" applyBorder="1" applyAlignment="1" applyProtection="1">
      <alignment horizontal="right" vertical="center"/>
      <protection hidden="1"/>
    </xf>
    <xf numFmtId="165" fontId="6" fillId="0" borderId="13" xfId="0" applyNumberFormat="1" applyFont="1" applyFill="1" applyBorder="1" applyAlignment="1" applyProtection="1">
      <alignment horizontal="right" vertical="center"/>
      <protection locked="0" hidden="1"/>
    </xf>
    <xf numFmtId="164" fontId="15" fillId="0" borderId="13" xfId="0" applyNumberFormat="1" applyFont="1" applyFill="1" applyBorder="1" applyAlignment="1" applyProtection="1">
      <alignment horizontal="right" vertical="center"/>
      <protection hidden="1"/>
    </xf>
    <xf numFmtId="164" fontId="6" fillId="0" borderId="13" xfId="0" applyNumberFormat="1" applyFont="1" applyFill="1" applyBorder="1" applyAlignment="1" applyProtection="1">
      <alignment horizontal="right" vertical="center"/>
      <protection hidden="1"/>
    </xf>
    <xf numFmtId="164" fontId="5" fillId="0" borderId="13" xfId="0" applyNumberFormat="1" applyFont="1" applyFill="1" applyBorder="1" applyAlignment="1" applyProtection="1">
      <alignment horizontal="right" vertical="center"/>
      <protection hidden="1"/>
    </xf>
    <xf numFmtId="167" fontId="6" fillId="0" borderId="29" xfId="0" applyNumberFormat="1" applyFont="1" applyFill="1" applyBorder="1" applyAlignment="1" applyProtection="1">
      <alignment horizontal="right" vertical="top"/>
      <protection hidden="1"/>
    </xf>
    <xf numFmtId="167" fontId="6" fillId="0" borderId="26" xfId="0" applyNumberFormat="1" applyFont="1" applyFill="1" applyBorder="1" applyAlignment="1" applyProtection="1">
      <alignment horizontal="right" vertical="top"/>
      <protection hidden="1"/>
    </xf>
    <xf numFmtId="165" fontId="6" fillId="0" borderId="34" xfId="0" applyNumberFormat="1" applyFont="1" applyFill="1" applyBorder="1" applyAlignment="1" applyProtection="1">
      <alignment horizontal="right" vertical="center"/>
      <protection locked="0"/>
    </xf>
    <xf numFmtId="168" fontId="8" fillId="0" borderId="13" xfId="0" applyNumberFormat="1" applyFont="1" applyBorder="1" applyProtection="1">
      <protection locked="0"/>
    </xf>
    <xf numFmtId="164" fontId="6" fillId="0" borderId="13" xfId="0" applyNumberFormat="1" applyFont="1" applyFill="1" applyBorder="1" applyAlignment="1" applyProtection="1">
      <alignment horizontal="right"/>
      <protection locked="0"/>
    </xf>
    <xf numFmtId="165" fontId="6" fillId="0" borderId="35" xfId="0" applyNumberFormat="1" applyFont="1" applyFill="1" applyBorder="1" applyAlignment="1" applyProtection="1">
      <alignment horizontal="right" vertical="center"/>
      <protection locked="0"/>
    </xf>
    <xf numFmtId="168" fontId="8" fillId="0" borderId="23" xfId="0" applyNumberFormat="1" applyFont="1" applyBorder="1" applyProtection="1">
      <protection locked="0"/>
    </xf>
    <xf numFmtId="168" fontId="8" fillId="0" borderId="37" xfId="0" applyNumberFormat="1" applyFont="1" applyBorder="1" applyProtection="1">
      <protection locked="0"/>
    </xf>
    <xf numFmtId="49" fontId="4" fillId="3" borderId="0" xfId="0" applyNumberFormat="1" applyFont="1" applyFill="1" applyBorder="1" applyAlignment="1" applyProtection="1">
      <alignment horizontal="left" wrapText="1"/>
      <protection locked="0"/>
    </xf>
    <xf numFmtId="0" fontId="25" fillId="0" borderId="4" xfId="0" applyNumberFormat="1" applyFont="1" applyFill="1" applyBorder="1" applyAlignment="1" applyProtection="1">
      <alignment horizontal="center" vertical="center" wrapText="1"/>
      <protection locked="0"/>
    </xf>
    <xf numFmtId="170" fontId="12" fillId="0" borderId="5" xfId="0" applyNumberFormat="1" applyFont="1" applyBorder="1" applyAlignment="1" applyProtection="1">
      <alignment vertical="center" wrapText="1"/>
      <protection locked="0"/>
    </xf>
    <xf numFmtId="0" fontId="65" fillId="0" borderId="0" xfId="0" applyFont="1" applyAlignment="1" applyProtection="1">
      <alignment vertical="center"/>
    </xf>
    <xf numFmtId="0" fontId="0" fillId="0" borderId="46"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48"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21"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25" fillId="0" borderId="10" xfId="0" applyFont="1" applyFill="1" applyBorder="1" applyAlignment="1" applyProtection="1">
      <alignment horizontal="center" wrapText="1"/>
    </xf>
    <xf numFmtId="0" fontId="12" fillId="0" borderId="0" xfId="0" applyFont="1" applyFill="1" applyAlignment="1">
      <alignment wrapText="1"/>
    </xf>
    <xf numFmtId="0" fontId="18" fillId="0" borderId="0" xfId="0" applyFont="1" applyFill="1" applyBorder="1" applyAlignment="1" applyProtection="1">
      <alignment horizontal="left" wrapText="1"/>
    </xf>
    <xf numFmtId="0" fontId="31" fillId="0" borderId="0" xfId="0" applyFont="1" applyBorder="1" applyAlignment="1" applyProtection="1">
      <alignment horizontal="left" wrapText="1"/>
    </xf>
    <xf numFmtId="0" fontId="0" fillId="0" borderId="0" xfId="0" applyBorder="1" applyAlignment="1" applyProtection="1">
      <alignment horizontal="left" wrapText="1"/>
    </xf>
    <xf numFmtId="49" fontId="13" fillId="0" borderId="0"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vertical="center" wrapText="1"/>
      <protection locked="0"/>
    </xf>
    <xf numFmtId="49" fontId="13" fillId="0" borderId="31" xfId="0" applyNumberFormat="1" applyFont="1" applyFill="1" applyBorder="1" applyAlignment="1" applyProtection="1">
      <alignment vertical="center" wrapText="1"/>
      <protection locked="0"/>
    </xf>
    <xf numFmtId="0" fontId="15" fillId="10" borderId="0" xfId="0" applyFont="1" applyFill="1" applyBorder="1" applyAlignment="1" applyProtection="1">
      <alignment horizontal="left" wrapText="1"/>
    </xf>
    <xf numFmtId="0" fontId="4" fillId="10" borderId="0" xfId="0" applyFont="1" applyFill="1" applyBorder="1" applyAlignment="1" applyProtection="1">
      <alignment horizontal="left" wrapText="1"/>
    </xf>
    <xf numFmtId="0" fontId="0" fillId="10" borderId="0" xfId="0" applyFill="1" applyBorder="1" applyAlignment="1" applyProtection="1">
      <alignment horizontal="left" wrapText="1"/>
    </xf>
    <xf numFmtId="0" fontId="9" fillId="0" borderId="0" xfId="0" applyFont="1" applyFill="1" applyBorder="1" applyAlignment="1" applyProtection="1">
      <alignment horizontal="left" wrapText="1"/>
    </xf>
    <xf numFmtId="0" fontId="13" fillId="0" borderId="0" xfId="0" applyFont="1" applyBorder="1" applyAlignment="1" applyProtection="1">
      <alignment wrapText="1"/>
    </xf>
    <xf numFmtId="0" fontId="0" fillId="0" borderId="50" xfId="0" applyFill="1" applyBorder="1" applyAlignment="1" applyProtection="1">
      <alignment horizontal="left" vertical="top" wrapText="1"/>
      <protection locked="0"/>
    </xf>
    <xf numFmtId="0" fontId="0" fillId="0" borderId="51"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49" fontId="44" fillId="0" borderId="31" xfId="0" applyNumberFormat="1" applyFont="1" applyFill="1" applyBorder="1" applyAlignment="1" applyProtection="1">
      <alignment horizontal="center" vertical="center"/>
      <protection locked="0"/>
    </xf>
    <xf numFmtId="49" fontId="45" fillId="0" borderId="3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wrapText="1"/>
    </xf>
    <xf numFmtId="0" fontId="9" fillId="0" borderId="0" xfId="0" applyFont="1" applyFill="1" applyBorder="1" applyAlignment="1" applyProtection="1">
      <alignment horizontal="right" vertical="center" wrapText="1"/>
    </xf>
    <xf numFmtId="0" fontId="5" fillId="10" borderId="0" xfId="0" applyFont="1" applyFill="1" applyBorder="1" applyAlignment="1" applyProtection="1">
      <alignment horizontal="right" vertical="center" wrapText="1"/>
    </xf>
    <xf numFmtId="0" fontId="9" fillId="10" borderId="0" xfId="0" applyFont="1" applyFill="1" applyBorder="1" applyAlignment="1" applyProtection="1">
      <alignment horizontal="right" vertical="center" wrapText="1"/>
    </xf>
    <xf numFmtId="0" fontId="32"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Alignment="1" applyProtection="1">
      <alignment horizontal="center" wrapText="1"/>
    </xf>
    <xf numFmtId="0" fontId="4" fillId="0" borderId="31"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protection locked="0"/>
    </xf>
    <xf numFmtId="0" fontId="50"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6" fillId="0" borderId="0" xfId="0" applyFont="1" applyAlignment="1" applyProtection="1">
      <alignment wrapText="1"/>
    </xf>
    <xf numFmtId="0" fontId="46" fillId="0" borderId="0" xfId="0" applyNumberFormat="1" applyFont="1" applyFill="1" applyBorder="1" applyAlignment="1" applyProtection="1">
      <alignment horizontal="left" vertical="center" wrapText="1"/>
    </xf>
    <xf numFmtId="0" fontId="49" fillId="0" borderId="0" xfId="0" applyNumberFormat="1" applyFont="1" applyFill="1" applyAlignment="1" applyProtection="1">
      <alignment horizontal="left" vertical="center" wrapText="1"/>
    </xf>
    <xf numFmtId="0" fontId="5" fillId="11" borderId="0" xfId="0" applyFont="1" applyFill="1" applyBorder="1" applyAlignment="1" applyProtection="1">
      <alignment horizontal="right" vertical="center" wrapText="1"/>
    </xf>
    <xf numFmtId="0" fontId="6" fillId="10" borderId="0" xfId="0" applyFont="1" applyFill="1" applyBorder="1" applyAlignment="1" applyProtection="1">
      <alignment horizontal="left" wrapText="1"/>
    </xf>
    <xf numFmtId="0" fontId="0" fillId="11" borderId="0" xfId="0" applyFill="1" applyAlignment="1" applyProtection="1">
      <alignment horizontal="right" vertical="center" wrapText="1"/>
    </xf>
    <xf numFmtId="0" fontId="13" fillId="0" borderId="14" xfId="0" applyFont="1" applyBorder="1" applyAlignment="1" applyProtection="1">
      <alignment wrapText="1"/>
    </xf>
    <xf numFmtId="0" fontId="13" fillId="0" borderId="23" xfId="0" applyFont="1" applyFill="1" applyBorder="1" applyAlignment="1" applyProtection="1">
      <alignment horizontal="center" vertical="center" wrapText="1"/>
    </xf>
    <xf numFmtId="0" fontId="13" fillId="0" borderId="37"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24" xfId="0"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4" fillId="0" borderId="21" xfId="0" applyFont="1" applyFill="1" applyBorder="1" applyAlignment="1" applyProtection="1">
      <alignment horizontal="left" wrapText="1"/>
    </xf>
    <xf numFmtId="0" fontId="0" fillId="0" borderId="22" xfId="0" applyBorder="1" applyAlignment="1" applyProtection="1">
      <alignment horizontal="left"/>
    </xf>
    <xf numFmtId="0" fontId="0" fillId="0" borderId="12" xfId="0" applyBorder="1" applyAlignment="1" applyProtection="1">
      <alignment horizontal="left"/>
    </xf>
    <xf numFmtId="0" fontId="11" fillId="0" borderId="30" xfId="0" applyFont="1" applyFill="1" applyBorder="1" applyAlignment="1" applyProtection="1">
      <alignment horizontal="center" vertical="center" wrapText="1"/>
    </xf>
    <xf numFmtId="0" fontId="22" fillId="0" borderId="38" xfId="0" applyFont="1" applyBorder="1" applyAlignment="1" applyProtection="1">
      <alignment horizontal="center" vertical="center" wrapText="1"/>
    </xf>
    <xf numFmtId="0" fontId="66" fillId="0" borderId="23" xfId="0" applyFont="1" applyFill="1" applyBorder="1" applyAlignment="1" applyProtection="1">
      <alignment horizontal="center" vertical="center" wrapText="1"/>
    </xf>
    <xf numFmtId="0" fontId="66" fillId="0" borderId="37" xfId="0" applyFont="1" applyFill="1" applyBorder="1" applyAlignment="1" applyProtection="1">
      <alignment horizontal="center" vertical="center" wrapText="1"/>
    </xf>
    <xf numFmtId="0" fontId="66" fillId="0" borderId="24" xfId="0" applyFont="1" applyFill="1" applyBorder="1" applyAlignment="1" applyProtection="1">
      <alignment horizontal="center" vertical="center" wrapText="1"/>
    </xf>
    <xf numFmtId="0" fontId="67" fillId="12" borderId="23" xfId="0" applyFont="1" applyFill="1" applyBorder="1" applyAlignment="1" applyProtection="1">
      <alignment horizontal="center" vertical="center" wrapText="1"/>
    </xf>
    <xf numFmtId="0" fontId="67" fillId="12" borderId="37" xfId="0" applyFont="1" applyFill="1" applyBorder="1" applyAlignment="1" applyProtection="1">
      <alignment horizontal="center" vertical="center" wrapText="1"/>
    </xf>
    <xf numFmtId="0" fontId="67" fillId="12" borderId="24" xfId="0" applyFont="1" applyFill="1" applyBorder="1" applyAlignment="1" applyProtection="1">
      <alignment horizontal="center" vertical="center" wrapText="1"/>
    </xf>
    <xf numFmtId="0" fontId="12" fillId="0" borderId="0" xfId="0" applyFont="1" applyFill="1" applyAlignment="1" applyProtection="1">
      <alignment wrapText="1"/>
    </xf>
    <xf numFmtId="0" fontId="6" fillId="0" borderId="0" xfId="0" applyFont="1" applyAlignment="1">
      <alignment wrapText="1"/>
    </xf>
    <xf numFmtId="0" fontId="6" fillId="7" borderId="23" xfId="0" applyFont="1" applyFill="1" applyBorder="1" applyAlignment="1" applyProtection="1">
      <alignment vertical="top" wrapText="1"/>
      <protection locked="0"/>
    </xf>
    <xf numFmtId="0" fontId="0" fillId="7" borderId="37" xfId="0" applyFill="1" applyBorder="1" applyAlignment="1" applyProtection="1">
      <alignment vertical="top" wrapText="1"/>
      <protection locked="0"/>
    </xf>
    <xf numFmtId="0" fontId="0" fillId="7" borderId="24" xfId="0" applyFill="1" applyBorder="1" applyAlignment="1" applyProtection="1">
      <alignment vertical="top" wrapText="1"/>
      <protection locked="0"/>
    </xf>
    <xf numFmtId="0" fontId="0" fillId="7" borderId="23" xfId="0" applyFill="1" applyBorder="1" applyAlignment="1" applyProtection="1">
      <alignment vertical="center"/>
      <protection locked="0"/>
    </xf>
    <xf numFmtId="0" fontId="0" fillId="7" borderId="37" xfId="0" applyFill="1" applyBorder="1" applyAlignment="1" applyProtection="1">
      <alignment vertical="center"/>
      <protection locked="0"/>
    </xf>
    <xf numFmtId="0" fontId="0" fillId="7" borderId="24" xfId="0" applyFill="1" applyBorder="1" applyAlignment="1" applyProtection="1">
      <alignment vertical="center"/>
      <protection locked="0"/>
    </xf>
    <xf numFmtId="0" fontId="15" fillId="0" borderId="29" xfId="0" applyFont="1" applyBorder="1" applyAlignment="1" applyProtection="1">
      <alignment vertical="center"/>
    </xf>
    <xf numFmtId="0" fontId="0" fillId="0" borderId="39" xfId="0" applyBorder="1" applyAlignment="1">
      <alignment vertical="center"/>
    </xf>
    <xf numFmtId="0" fontId="0" fillId="0" borderId="28" xfId="0" applyBorder="1" applyAlignment="1">
      <alignment vertical="center"/>
    </xf>
    <xf numFmtId="0" fontId="6" fillId="7" borderId="23" xfId="0" applyFont="1" applyFill="1" applyBorder="1" applyAlignment="1" applyProtection="1">
      <alignment vertical="center"/>
      <protection locked="0"/>
    </xf>
    <xf numFmtId="0" fontId="0" fillId="0" borderId="37" xfId="0" applyBorder="1" applyAlignment="1" applyProtection="1">
      <alignment vertical="center"/>
      <protection locked="0"/>
    </xf>
    <xf numFmtId="0" fontId="6" fillId="0" borderId="45" xfId="0" applyFont="1" applyFill="1" applyBorder="1" applyAlignment="1" applyProtection="1">
      <alignment vertical="center"/>
      <protection locked="0"/>
    </xf>
    <xf numFmtId="0" fontId="0" fillId="0" borderId="53" xfId="0" applyFill="1" applyBorder="1" applyAlignment="1">
      <alignment vertical="center"/>
    </xf>
    <xf numFmtId="0" fontId="0" fillId="0" borderId="54" xfId="0" applyFill="1" applyBorder="1" applyAlignment="1">
      <alignment vertical="center"/>
    </xf>
    <xf numFmtId="0" fontId="6" fillId="0" borderId="23" xfId="0" applyFont="1" applyFill="1" applyBorder="1" applyAlignment="1" applyProtection="1">
      <alignment vertical="center"/>
      <protection locked="0"/>
    </xf>
    <xf numFmtId="0" fontId="0" fillId="0" borderId="37" xfId="0" applyFill="1" applyBorder="1" applyAlignment="1">
      <alignment vertical="center"/>
    </xf>
    <xf numFmtId="0" fontId="0" fillId="0" borderId="24" xfId="0" applyFill="1" applyBorder="1" applyAlignment="1">
      <alignment vertical="center"/>
    </xf>
    <xf numFmtId="49" fontId="4" fillId="7" borderId="0" xfId="0" applyNumberFormat="1" applyFont="1" applyFill="1" applyBorder="1" applyAlignment="1" applyProtection="1">
      <alignment horizontal="left"/>
      <protection locked="0"/>
    </xf>
    <xf numFmtId="49" fontId="4" fillId="7" borderId="0" xfId="0" applyNumberFormat="1" applyFont="1" applyFill="1" applyAlignment="1" applyProtection="1">
      <alignment horizontal="left" vertical="center"/>
      <protection locked="0"/>
    </xf>
    <xf numFmtId="0" fontId="6" fillId="0" borderId="23" xfId="0" applyFont="1" applyFill="1" applyBorder="1" applyAlignment="1" applyProtection="1">
      <alignment vertical="center"/>
    </xf>
    <xf numFmtId="0" fontId="0" fillId="0" borderId="37" xfId="0" applyBorder="1" applyAlignment="1">
      <alignment vertical="center"/>
    </xf>
    <xf numFmtId="0" fontId="0" fillId="0" borderId="24" xfId="0" applyBorder="1" applyAlignment="1">
      <alignment vertical="center"/>
    </xf>
    <xf numFmtId="49" fontId="4" fillId="7" borderId="0" xfId="0" applyNumberFormat="1" applyFont="1" applyFill="1" applyBorder="1" applyAlignment="1" applyProtection="1">
      <alignment horizontal="left" vertical="top" wrapText="1"/>
      <protection locked="0"/>
    </xf>
    <xf numFmtId="0" fontId="4" fillId="7" borderId="0" xfId="0" applyNumberFormat="1" applyFont="1" applyFill="1" applyBorder="1" applyAlignment="1" applyProtection="1">
      <alignment horizontal="left"/>
      <protection locked="0"/>
    </xf>
    <xf numFmtId="0" fontId="4" fillId="7" borderId="0" xfId="0" applyNumberFormat="1" applyFont="1" applyFill="1" applyAlignment="1" applyProtection="1">
      <alignment horizontal="left"/>
      <protection locked="0"/>
    </xf>
    <xf numFmtId="0" fontId="6" fillId="0" borderId="0" xfId="0" applyFont="1" applyFill="1" applyBorder="1" applyAlignment="1" applyProtection="1">
      <alignment horizontal="right" vertical="center"/>
    </xf>
    <xf numFmtId="0" fontId="4" fillId="6" borderId="59" xfId="0" applyFont="1" applyFill="1" applyBorder="1" applyAlignment="1" applyProtection="1">
      <alignment horizontal="left" wrapText="1"/>
      <protection locked="0"/>
    </xf>
    <xf numFmtId="0" fontId="4" fillId="6" borderId="60" xfId="0" applyFont="1" applyFill="1" applyBorder="1" applyAlignment="1" applyProtection="1">
      <alignment horizontal="left" wrapText="1"/>
      <protection locked="0"/>
    </xf>
    <xf numFmtId="0" fontId="5" fillId="2" borderId="0" xfId="0" applyFont="1" applyFill="1" applyBorder="1" applyAlignment="1" applyProtection="1"/>
    <xf numFmtId="0" fontId="0" fillId="0" borderId="0" xfId="0" applyAlignment="1"/>
    <xf numFmtId="0" fontId="4" fillId="6" borderId="60" xfId="0" applyFont="1" applyFill="1" applyBorder="1" applyAlignment="1" applyProtection="1">
      <alignment horizontal="left"/>
      <protection locked="0"/>
    </xf>
    <xf numFmtId="0" fontId="4" fillId="7" borderId="60" xfId="0" applyFont="1" applyFill="1" applyBorder="1" applyAlignment="1" applyProtection="1">
      <alignment horizontal="left"/>
      <protection locked="0"/>
    </xf>
    <xf numFmtId="0" fontId="4" fillId="7" borderId="61" xfId="0" applyFont="1" applyFill="1" applyBorder="1" applyAlignment="1" applyProtection="1">
      <alignment horizontal="left"/>
      <protection locked="0"/>
    </xf>
    <xf numFmtId="0" fontId="4" fillId="7" borderId="0" xfId="0" applyFont="1" applyFill="1" applyAlignment="1" applyProtection="1">
      <alignment horizontal="left" wrapText="1"/>
      <protection locked="0"/>
    </xf>
    <xf numFmtId="0" fontId="0" fillId="0" borderId="0" xfId="0" applyAlignment="1">
      <alignment wrapText="1"/>
    </xf>
    <xf numFmtId="0" fontId="6" fillId="7" borderId="45" xfId="0" applyFont="1" applyFill="1" applyBorder="1" applyAlignment="1" applyProtection="1">
      <alignment vertical="center"/>
      <protection locked="0"/>
    </xf>
    <xf numFmtId="0" fontId="0" fillId="0" borderId="53" xfId="0" applyBorder="1" applyAlignment="1">
      <alignment vertical="center"/>
    </xf>
    <xf numFmtId="0" fontId="0" fillId="0" borderId="54" xfId="0" applyBorder="1" applyAlignment="1">
      <alignment vertical="center"/>
    </xf>
    <xf numFmtId="49" fontId="6" fillId="0" borderId="11" xfId="0" applyNumberFormat="1"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31" xfId="0" applyFont="1" applyFill="1" applyBorder="1" applyAlignment="1" applyProtection="1">
      <alignment horizontal="left" vertical="center" wrapText="1"/>
      <protection locked="0"/>
    </xf>
    <xf numFmtId="0" fontId="6" fillId="0" borderId="31" xfId="0" applyFont="1" applyFill="1" applyBorder="1" applyAlignment="1" applyProtection="1">
      <alignment vertical="center" wrapText="1"/>
      <protection locked="0"/>
    </xf>
    <xf numFmtId="49" fontId="4" fillId="6" borderId="0" xfId="0" applyNumberFormat="1" applyFont="1" applyFill="1" applyBorder="1" applyAlignment="1" applyProtection="1">
      <alignment horizontal="left"/>
      <protection locked="0"/>
    </xf>
    <xf numFmtId="49" fontId="4" fillId="7" borderId="0" xfId="0" applyNumberFormat="1" applyFont="1" applyFill="1" applyBorder="1" applyAlignment="1" applyProtection="1">
      <alignment horizontal="left" wrapText="1"/>
      <protection locked="0"/>
    </xf>
    <xf numFmtId="49" fontId="4" fillId="0" borderId="0" xfId="0" applyNumberFormat="1" applyFont="1" applyAlignment="1" applyProtection="1">
      <alignment horizontal="left" wrapText="1"/>
      <protection locked="0"/>
    </xf>
    <xf numFmtId="0" fontId="4" fillId="7" borderId="0" xfId="0" applyFont="1" applyFill="1" applyBorder="1" applyAlignment="1" applyProtection="1">
      <alignment horizontal="left"/>
      <protection locked="0"/>
    </xf>
    <xf numFmtId="0" fontId="4" fillId="7" borderId="0" xfId="0" applyFont="1" applyFill="1" applyAlignment="1" applyProtection="1">
      <alignment horizontal="left"/>
      <protection locked="0"/>
    </xf>
    <xf numFmtId="0" fontId="4" fillId="6" borderId="0" xfId="0" applyFont="1" applyFill="1" applyBorder="1" applyAlignment="1" applyProtection="1">
      <alignment horizontal="left" wrapText="1"/>
      <protection locked="0"/>
    </xf>
    <xf numFmtId="0" fontId="6" fillId="0" borderId="0" xfId="0" applyFont="1" applyFill="1" applyAlignment="1" applyProtection="1">
      <alignment horizontal="right" vertical="center"/>
    </xf>
    <xf numFmtId="0" fontId="4" fillId="7" borderId="0" xfId="0" applyNumberFormat="1" applyFont="1" applyFill="1" applyBorder="1" applyAlignment="1" applyProtection="1">
      <alignment horizontal="left" wrapText="1"/>
      <protection locked="0"/>
    </xf>
    <xf numFmtId="0" fontId="4" fillId="0" borderId="31" xfId="0" applyFont="1" applyFill="1" applyBorder="1" applyAlignment="1" applyProtection="1">
      <alignment horizontal="left" wrapText="1"/>
      <protection locked="0"/>
    </xf>
    <xf numFmtId="0" fontId="6" fillId="3" borderId="0" xfId="0" applyFont="1" applyFill="1" applyBorder="1" applyAlignment="1" applyProtection="1">
      <alignment horizontal="right" vertical="center"/>
    </xf>
    <xf numFmtId="49" fontId="4" fillId="7" borderId="0" xfId="0" applyNumberFormat="1" applyFont="1" applyFill="1" applyBorder="1" applyAlignment="1" applyProtection="1">
      <alignment horizontal="left" vertical="center" wrapText="1"/>
      <protection locked="0"/>
    </xf>
    <xf numFmtId="0" fontId="6" fillId="7" borderId="0" xfId="0" applyFont="1" applyFill="1" applyBorder="1" applyAlignment="1" applyProtection="1">
      <alignment horizontal="left" vertical="center" wrapText="1"/>
      <protection locked="0"/>
    </xf>
    <xf numFmtId="0" fontId="6" fillId="7" borderId="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4" fillId="0" borderId="31" xfId="0" applyFont="1" applyFill="1" applyBorder="1" applyAlignment="1" applyProtection="1">
      <alignment horizontal="left"/>
      <protection locked="0"/>
    </xf>
    <xf numFmtId="49" fontId="6" fillId="3" borderId="11" xfId="0" applyNumberFormat="1" applyFont="1" applyFill="1" applyBorder="1" applyAlignment="1" applyProtection="1">
      <alignment horizontal="right" vertical="top" wrapText="1"/>
    </xf>
    <xf numFmtId="0" fontId="6" fillId="0" borderId="0" xfId="0" applyFont="1" applyBorder="1" applyAlignment="1" applyProtection="1">
      <alignment horizontal="right" wrapText="1"/>
    </xf>
    <xf numFmtId="0" fontId="4" fillId="6" borderId="0" xfId="0" applyFont="1" applyFill="1" applyBorder="1" applyAlignment="1" applyProtection="1">
      <alignment horizontal="left"/>
      <protection locked="0"/>
    </xf>
    <xf numFmtId="0" fontId="0" fillId="0" borderId="0" xfId="0" applyBorder="1" applyAlignment="1">
      <alignment horizontal="left"/>
    </xf>
    <xf numFmtId="0" fontId="0" fillId="0" borderId="4" xfId="0" applyBorder="1" applyAlignment="1">
      <alignment horizontal="left"/>
    </xf>
    <xf numFmtId="49" fontId="4" fillId="6" borderId="0" xfId="0" applyNumberFormat="1"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protection locked="0"/>
    </xf>
    <xf numFmtId="0" fontId="4" fillId="0" borderId="55" xfId="0" applyFont="1" applyFill="1" applyBorder="1" applyAlignment="1" applyProtection="1">
      <alignment horizontal="left"/>
      <protection locked="0"/>
    </xf>
    <xf numFmtId="0" fontId="4" fillId="0" borderId="56" xfId="0" applyFont="1" applyFill="1" applyBorder="1" applyAlignment="1" applyProtection="1">
      <alignment horizontal="left"/>
      <protection locked="0"/>
    </xf>
    <xf numFmtId="0" fontId="5" fillId="0" borderId="57" xfId="0" applyFont="1" applyFill="1" applyBorder="1" applyAlignment="1" applyProtection="1">
      <alignment horizontal="left" wrapText="1"/>
      <protection locked="0"/>
    </xf>
    <xf numFmtId="0" fontId="5" fillId="0" borderId="55" xfId="0" applyFont="1" applyFill="1" applyBorder="1" applyAlignment="1" applyProtection="1">
      <alignment horizontal="left" wrapText="1"/>
      <protection locked="0"/>
    </xf>
    <xf numFmtId="0" fontId="4" fillId="0" borderId="0" xfId="0" applyFont="1" applyBorder="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Fill="1" applyBorder="1" applyAlignment="1" applyProtection="1">
      <alignment horizontal="right" wrapText="1"/>
    </xf>
    <xf numFmtId="0" fontId="0" fillId="0" borderId="0" xfId="0" applyAlignment="1">
      <alignment horizontal="right" wrapText="1"/>
    </xf>
    <xf numFmtId="0" fontId="5" fillId="0" borderId="0" xfId="0" applyFont="1" applyFill="1" applyBorder="1" applyAlignment="1" applyProtection="1">
      <alignment horizontal="center" vertical="center" wrapText="1"/>
    </xf>
    <xf numFmtId="0" fontId="0" fillId="0" borderId="58" xfId="0" applyBorder="1" applyAlignment="1">
      <alignment wrapText="1"/>
    </xf>
    <xf numFmtId="0" fontId="0" fillId="0" borderId="0" xfId="0" applyBorder="1" applyAlignment="1">
      <alignment wrapText="1"/>
    </xf>
    <xf numFmtId="0" fontId="4" fillId="7" borderId="0" xfId="0" applyFont="1" applyFill="1" applyBorder="1" applyAlignment="1" applyProtection="1">
      <alignment horizontal="left" wrapText="1"/>
      <protection locked="0"/>
    </xf>
    <xf numFmtId="49" fontId="53" fillId="7" borderId="0" xfId="0" applyNumberFormat="1"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xf>
    <xf numFmtId="0" fontId="41" fillId="0" borderId="0" xfId="0" applyFont="1" applyBorder="1" applyAlignment="1" applyProtection="1">
      <alignment horizontal="left" vertical="center"/>
    </xf>
    <xf numFmtId="0" fontId="41" fillId="0" borderId="0" xfId="0" applyFont="1" applyAlignment="1" applyProtection="1">
      <alignment horizontal="left" vertical="center"/>
    </xf>
    <xf numFmtId="0" fontId="4" fillId="0" borderId="0" xfId="0" applyFont="1" applyAlignment="1" applyProtection="1">
      <alignment horizontal="right"/>
    </xf>
    <xf numFmtId="0" fontId="6" fillId="0" borderId="0" xfId="0" applyFont="1" applyAlignment="1" applyProtection="1">
      <alignment horizontal="right"/>
    </xf>
    <xf numFmtId="0" fontId="6" fillId="0" borderId="0" xfId="0" applyFont="1" applyBorder="1" applyAlignment="1" applyProtection="1">
      <alignment horizontal="right"/>
    </xf>
    <xf numFmtId="0" fontId="12" fillId="0" borderId="23" xfId="0" applyFont="1" applyBorder="1" applyAlignment="1" applyProtection="1">
      <alignment horizontal="right" vertical="center" wrapText="1"/>
    </xf>
    <xf numFmtId="0" fontId="12" fillId="0" borderId="37" xfId="0" applyFont="1" applyBorder="1" applyAlignment="1" applyProtection="1">
      <alignment horizontal="right" vertical="center" wrapText="1"/>
    </xf>
    <xf numFmtId="0" fontId="11" fillId="0" borderId="23" xfId="0" applyFont="1" applyBorder="1" applyAlignment="1" applyProtection="1">
      <alignment horizontal="center"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15" fillId="0" borderId="37" xfId="0" applyNumberFormat="1" applyFont="1" applyFill="1" applyBorder="1" applyAlignment="1" applyProtection="1">
      <alignment horizontal="center" vertical="center" wrapText="1"/>
    </xf>
    <xf numFmtId="0" fontId="15" fillId="0" borderId="24" xfId="0" applyNumberFormat="1" applyFont="1" applyFill="1" applyBorder="1" applyAlignment="1" applyProtection="1">
      <alignment horizontal="center" vertical="center" wrapText="1"/>
    </xf>
    <xf numFmtId="0" fontId="44" fillId="0" borderId="31" xfId="0" applyFont="1" applyFill="1" applyBorder="1" applyAlignment="1" applyProtection="1">
      <alignment horizontal="left" vertical="center" wrapText="1"/>
      <protection locked="0"/>
    </xf>
    <xf numFmtId="0" fontId="52" fillId="0" borderId="31" xfId="0" applyFont="1" applyFill="1" applyBorder="1" applyAlignment="1" applyProtection="1">
      <alignment horizontal="left" vertical="center" wrapText="1"/>
      <protection locked="0"/>
    </xf>
    <xf numFmtId="0" fontId="45" fillId="0" borderId="31" xfId="0" applyFont="1" applyFill="1" applyBorder="1" applyAlignment="1" applyProtection="1">
      <alignment vertical="center" wrapText="1"/>
      <protection locked="0"/>
    </xf>
    <xf numFmtId="0" fontId="45" fillId="0" borderId="31" xfId="0" applyFont="1" applyFill="1" applyBorder="1" applyAlignment="1" applyProtection="1">
      <alignment wrapText="1"/>
      <protection locked="0"/>
    </xf>
    <xf numFmtId="0" fontId="4" fillId="0" borderId="0" xfId="0" applyFont="1" applyBorder="1" applyAlignment="1" applyProtection="1">
      <alignment wrapText="1"/>
    </xf>
    <xf numFmtId="0" fontId="6" fillId="0" borderId="0" xfId="0" applyNumberFormat="1" applyFont="1" applyFill="1" applyBorder="1" applyAlignment="1" applyProtection="1">
      <alignment horizontal="right" vertical="center" wrapText="1"/>
    </xf>
    <xf numFmtId="0" fontId="6" fillId="0" borderId="0" xfId="0" applyFont="1" applyAlignment="1"/>
    <xf numFmtId="49" fontId="4" fillId="0" borderId="31" xfId="0" applyNumberFormat="1" applyFont="1" applyFill="1" applyBorder="1" applyAlignment="1" applyProtection="1">
      <alignment horizontal="left" wrapText="1"/>
      <protection locked="0"/>
    </xf>
    <xf numFmtId="49" fontId="4" fillId="0" borderId="31" xfId="0" applyNumberFormat="1" applyFont="1" applyFill="1" applyBorder="1" applyAlignment="1" applyProtection="1">
      <alignment horizontal="left"/>
      <protection locked="0"/>
    </xf>
    <xf numFmtId="49" fontId="9" fillId="0" borderId="31" xfId="0" applyNumberFormat="1" applyFont="1" applyFill="1" applyBorder="1" applyAlignment="1" applyProtection="1">
      <alignment horizontal="left" vertical="center" wrapText="1"/>
      <protection locked="0"/>
    </xf>
    <xf numFmtId="49" fontId="44" fillId="0" borderId="31" xfId="0" applyNumberFormat="1"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wrapText="1"/>
    </xf>
    <xf numFmtId="0" fontId="25" fillId="7" borderId="0" xfId="0"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54" fillId="0" borderId="0" xfId="0" applyFont="1" applyAlignment="1" applyProtection="1">
      <alignment wrapText="1"/>
    </xf>
    <xf numFmtId="0" fontId="25" fillId="7" borderId="0" xfId="0" applyNumberFormat="1" applyFont="1" applyFill="1" applyBorder="1" applyAlignment="1" applyProtection="1">
      <alignment horizontal="left" vertical="center" wrapText="1"/>
      <protection locked="0"/>
    </xf>
    <xf numFmtId="0" fontId="25" fillId="7" borderId="0" xfId="0" applyFont="1" applyFill="1" applyBorder="1" applyAlignment="1" applyProtection="1">
      <alignment horizontal="left" vertical="center"/>
      <protection locked="0"/>
    </xf>
    <xf numFmtId="0" fontId="0" fillId="7" borderId="0" xfId="0" applyFill="1" applyAlignment="1" applyProtection="1">
      <alignment horizontal="left" vertical="center"/>
      <protection locked="0"/>
    </xf>
    <xf numFmtId="0" fontId="12" fillId="0" borderId="0" xfId="0" applyFont="1" applyFill="1" applyBorder="1" applyAlignment="1" applyProtection="1">
      <alignment vertical="top" wrapText="1"/>
    </xf>
    <xf numFmtId="0" fontId="5" fillId="2" borderId="0" xfId="0" applyFont="1" applyFill="1" applyAlignment="1" applyProtection="1">
      <alignment horizontal="left"/>
    </xf>
    <xf numFmtId="0" fontId="4" fillId="0" borderId="31" xfId="0" applyFont="1" applyFill="1" applyBorder="1" applyAlignment="1" applyProtection="1">
      <alignment wrapText="1"/>
      <protection locked="0"/>
    </xf>
    <xf numFmtId="0" fontId="6" fillId="3" borderId="0" xfId="0" applyFont="1" applyFill="1" applyBorder="1" applyAlignment="1" applyProtection="1">
      <alignment horizontal="right"/>
    </xf>
    <xf numFmtId="0" fontId="6" fillId="0" borderId="0" xfId="0" applyFont="1" applyBorder="1" applyAlignment="1">
      <alignment horizontal="right"/>
    </xf>
    <xf numFmtId="0" fontId="5" fillId="0" borderId="0" xfId="0" applyFont="1" applyBorder="1" applyAlignment="1" applyProtection="1">
      <alignment horizontal="center" vertical="center" wrapText="1"/>
    </xf>
    <xf numFmtId="0" fontId="6" fillId="0" borderId="0" xfId="0" applyFont="1" applyAlignment="1" applyProtection="1">
      <alignment horizontal="right" vertical="center"/>
    </xf>
    <xf numFmtId="0" fontId="13" fillId="7" borderId="0" xfId="0" applyNumberFormat="1" applyFont="1" applyFill="1" applyBorder="1" applyAlignment="1" applyProtection="1">
      <alignment horizontal="left" wrapText="1"/>
      <protection locked="0"/>
    </xf>
    <xf numFmtId="0" fontId="6" fillId="0" borderId="62" xfId="0" applyFont="1" applyFill="1" applyBorder="1" applyAlignment="1" applyProtection="1">
      <alignment horizontal="center" wrapText="1"/>
    </xf>
    <xf numFmtId="0" fontId="0" fillId="0" borderId="0" xfId="0" applyAlignment="1">
      <alignment horizontal="center" wrapText="1"/>
    </xf>
    <xf numFmtId="0" fontId="15" fillId="0" borderId="0" xfId="0" applyFont="1" applyAlignment="1" applyProtection="1">
      <alignment vertical="center"/>
    </xf>
    <xf numFmtId="0" fontId="0" fillId="0" borderId="0" xfId="0" applyAlignment="1">
      <alignment vertical="center"/>
    </xf>
    <xf numFmtId="0" fontId="0" fillId="0" borderId="4" xfId="0" applyBorder="1" applyAlignment="1">
      <alignment vertical="center"/>
    </xf>
    <xf numFmtId="0" fontId="9" fillId="0" borderId="0" xfId="0" applyFont="1" applyFill="1" applyAlignment="1" applyProtection="1">
      <alignment vertical="center" wrapText="1"/>
    </xf>
    <xf numFmtId="0" fontId="15" fillId="0" borderId="0" xfId="0" applyFont="1" applyFill="1" applyAlignment="1" applyProtection="1">
      <alignment vertical="center" wrapText="1"/>
    </xf>
    <xf numFmtId="0" fontId="5" fillId="2" borderId="0" xfId="0" applyFont="1" applyFill="1" applyAlignment="1" applyProtection="1">
      <alignment vertical="center"/>
    </xf>
    <xf numFmtId="0" fontId="25" fillId="6"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54" fillId="0" borderId="0" xfId="0" applyFont="1" applyAlignment="1" applyProtection="1">
      <alignment vertical="center" wrapText="1"/>
    </xf>
    <xf numFmtId="0" fontId="54"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right" wrapText="1"/>
    </xf>
    <xf numFmtId="0" fontId="4" fillId="0" borderId="0" xfId="0" applyFont="1" applyFill="1" applyBorder="1" applyAlignment="1" applyProtection="1">
      <alignment wrapText="1"/>
    </xf>
    <xf numFmtId="172" fontId="4" fillId="7" borderId="0" xfId="0" applyNumberFormat="1" applyFont="1" applyFill="1" applyBorder="1" applyAlignment="1" applyProtection="1">
      <alignment horizontal="left" vertical="center"/>
      <protection locked="0"/>
    </xf>
    <xf numFmtId="0" fontId="6" fillId="7" borderId="0" xfId="0"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right" vertical="center" wrapText="1"/>
    </xf>
    <xf numFmtId="0" fontId="6" fillId="7" borderId="0" xfId="0" applyFont="1" applyFill="1" applyBorder="1" applyAlignment="1" applyProtection="1">
      <alignment horizontal="right" wrapText="1"/>
      <protection locked="0"/>
    </xf>
    <xf numFmtId="0" fontId="0" fillId="0" borderId="0" xfId="0" applyAlignment="1" applyProtection="1">
      <alignment wrapText="1"/>
      <protection locked="0"/>
    </xf>
    <xf numFmtId="0" fontId="11" fillId="0" borderId="0" xfId="0" applyFont="1" applyBorder="1" applyAlignment="1" applyProtection="1">
      <alignment wrapText="1"/>
    </xf>
    <xf numFmtId="0" fontId="11" fillId="0" borderId="0" xfId="0" applyFont="1" applyBorder="1" applyAlignment="1" applyProtection="1">
      <alignment vertical="center" wrapText="1"/>
    </xf>
    <xf numFmtId="0" fontId="6" fillId="0" borderId="0" xfId="0" applyFont="1" applyFill="1" applyAlignment="1" applyProtection="1">
      <alignment vertical="top" wrapText="1"/>
    </xf>
    <xf numFmtId="0" fontId="0" fillId="0" borderId="0" xfId="0" applyAlignment="1">
      <alignment vertical="top" wrapText="1"/>
    </xf>
    <xf numFmtId="0" fontId="6" fillId="0" borderId="0" xfId="0" applyFont="1" applyFill="1" applyAlignment="1" applyProtection="1">
      <alignment wrapText="1"/>
    </xf>
    <xf numFmtId="0" fontId="8" fillId="0" borderId="0" xfId="0" applyFont="1" applyFill="1" applyAlignment="1" applyProtection="1">
      <alignment wrapText="1"/>
    </xf>
    <xf numFmtId="0" fontId="8"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5" fillId="2" borderId="0" xfId="0" applyFont="1" applyFill="1" applyBorder="1" applyAlignment="1" applyProtection="1">
      <alignment horizontal="left"/>
      <protection locked="0"/>
    </xf>
    <xf numFmtId="0" fontId="0" fillId="0" borderId="0" xfId="0" applyAlignment="1">
      <alignment horizontal="left"/>
    </xf>
    <xf numFmtId="0" fontId="15" fillId="0" borderId="0" xfId="0" applyFont="1" applyAlignment="1" applyProtection="1">
      <alignment horizontal="left"/>
    </xf>
    <xf numFmtId="0" fontId="0" fillId="0" borderId="0" xfId="0" applyAlignment="1" applyProtection="1">
      <alignment horizontal="left"/>
    </xf>
    <xf numFmtId="0" fontId="6" fillId="7" borderId="0" xfId="0" applyFont="1" applyFill="1" applyAlignment="1" applyProtection="1">
      <alignment vertical="top" wrapText="1"/>
      <protection locked="0"/>
    </xf>
    <xf numFmtId="0" fontId="12" fillId="7" borderId="0" xfId="0" applyFont="1" applyFill="1" applyAlignment="1" applyProtection="1">
      <alignment horizontal="left" vertical="top" wrapText="1"/>
      <protection locked="0"/>
    </xf>
    <xf numFmtId="0" fontId="6" fillId="8" borderId="0" xfId="0" applyFont="1" applyFill="1" applyAlignment="1" applyProtection="1">
      <alignment horizontal="center" wrapText="1"/>
    </xf>
    <xf numFmtId="0" fontId="0" fillId="0" borderId="0" xfId="0" applyAlignment="1">
      <alignment horizontal="center"/>
    </xf>
    <xf numFmtId="0" fontId="0" fillId="0" borderId="3" xfId="0" applyBorder="1" applyAlignment="1">
      <alignment horizontal="center"/>
    </xf>
    <xf numFmtId="0" fontId="0" fillId="0" borderId="3" xfId="0" applyBorder="1" applyAlignment="1">
      <alignment horizontal="center" wrapText="1"/>
    </xf>
    <xf numFmtId="0" fontId="8" fillId="8" borderId="0" xfId="0" applyFont="1" applyFill="1" applyAlignment="1" applyProtection="1">
      <alignment horizontal="center" wrapText="1"/>
    </xf>
    <xf numFmtId="0" fontId="0" fillId="0" borderId="3" xfId="0" applyBorder="1" applyAlignment="1"/>
    <xf numFmtId="0" fontId="8" fillId="8" borderId="11" xfId="0" applyFont="1" applyFill="1" applyBorder="1" applyAlignment="1" applyProtection="1">
      <alignment horizontal="center" wrapText="1"/>
    </xf>
    <xf numFmtId="0" fontId="0" fillId="0" borderId="11" xfId="0" applyBorder="1" applyAlignment="1"/>
    <xf numFmtId="164" fontId="8" fillId="8" borderId="11" xfId="0" applyNumberFormat="1" applyFont="1" applyFill="1" applyBorder="1" applyAlignment="1" applyProtection="1">
      <alignment horizontal="center" wrapText="1"/>
    </xf>
    <xf numFmtId="164" fontId="8" fillId="8" borderId="20" xfId="0" applyNumberFormat="1" applyFont="1" applyFill="1" applyBorder="1" applyAlignment="1" applyProtection="1">
      <alignment horizontal="center" wrapText="1"/>
    </xf>
    <xf numFmtId="172" fontId="4"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right"/>
    </xf>
    <xf numFmtId="0" fontId="6" fillId="0" borderId="0" xfId="0" applyFont="1" applyFill="1" applyBorder="1" applyAlignment="1">
      <alignment horizontal="right"/>
    </xf>
    <xf numFmtId="0" fontId="12" fillId="0" borderId="37" xfId="0" applyFont="1" applyBorder="1" applyAlignment="1" applyProtection="1">
      <alignment horizontal="right" vertical="center"/>
    </xf>
    <xf numFmtId="0" fontId="54" fillId="0" borderId="23" xfId="0" applyFont="1" applyBorder="1" applyAlignment="1">
      <alignment horizontal="center" vertical="center" wrapText="1"/>
    </xf>
    <xf numFmtId="0" fontId="49"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55" fillId="0" borderId="13" xfId="0" applyFont="1" applyBorder="1" applyAlignment="1">
      <alignment horizontal="center" vertical="center" wrapText="1"/>
    </xf>
    <xf numFmtId="0" fontId="32" fillId="0" borderId="13" xfId="0" applyFont="1" applyBorder="1" applyAlignment="1">
      <alignment horizontal="center" vertical="center" wrapText="1"/>
    </xf>
    <xf numFmtId="164" fontId="1" fillId="0" borderId="13" xfId="0" applyNumberFormat="1" applyFont="1" applyFill="1" applyBorder="1" applyAlignment="1" applyProtection="1">
      <alignment wrapText="1"/>
    </xf>
    <xf numFmtId="0" fontId="0" fillId="0" borderId="13" xfId="0" applyBorder="1" applyAlignment="1" applyProtection="1">
      <alignment wrapText="1"/>
    </xf>
    <xf numFmtId="0" fontId="0" fillId="0" borderId="13" xfId="0" applyBorder="1" applyAlignment="1">
      <alignment wrapText="1"/>
    </xf>
    <xf numFmtId="0" fontId="54" fillId="0" borderId="24" xfId="0" applyFont="1" applyBorder="1" applyAlignment="1">
      <alignment horizontal="center" vertical="center" wrapText="1"/>
    </xf>
    <xf numFmtId="0" fontId="54" fillId="0" borderId="30" xfId="0" applyFont="1" applyBorder="1" applyAlignment="1" applyProtection="1">
      <alignment horizontal="center" vertical="center"/>
    </xf>
    <xf numFmtId="0" fontId="54" fillId="0" borderId="10" xfId="0" applyFont="1" applyBorder="1" applyAlignment="1" applyProtection="1">
      <alignment horizontal="center" vertical="center"/>
    </xf>
    <xf numFmtId="0" fontId="54" fillId="0" borderId="38" xfId="0" applyFont="1" applyBorder="1" applyAlignment="1" applyProtection="1">
      <alignment horizontal="center" vertical="center"/>
    </xf>
    <xf numFmtId="0" fontId="15" fillId="0" borderId="23" xfId="0" applyNumberFormat="1" applyFont="1" applyFill="1" applyBorder="1" applyAlignment="1" applyProtection="1">
      <alignment horizontal="center"/>
    </xf>
    <xf numFmtId="0" fontId="15" fillId="0" borderId="24" xfId="0" applyNumberFormat="1" applyFont="1" applyFill="1" applyBorder="1" applyAlignment="1" applyProtection="1">
      <alignment horizontal="center"/>
    </xf>
    <xf numFmtId="0" fontId="54" fillId="0" borderId="21" xfId="0" applyFont="1" applyBorder="1" applyAlignment="1" applyProtection="1">
      <alignment horizontal="center" vertical="center" wrapText="1"/>
    </xf>
    <xf numFmtId="0" fontId="0" fillId="0" borderId="22" xfId="0" applyBorder="1" applyAlignment="1" applyProtection="1">
      <alignment vertical="center"/>
    </xf>
    <xf numFmtId="0" fontId="0" fillId="0" borderId="12" xfId="0" applyBorder="1" applyAlignment="1" applyProtection="1">
      <alignment vertical="center"/>
    </xf>
    <xf numFmtId="164" fontId="12" fillId="0" borderId="21" xfId="0" applyNumberFormat="1" applyFont="1" applyBorder="1" applyAlignment="1" applyProtection="1">
      <alignment horizontal="center" vertical="center" wrapText="1"/>
    </xf>
    <xf numFmtId="0" fontId="6" fillId="0" borderId="22" xfId="0" applyFont="1" applyBorder="1" applyAlignment="1" applyProtection="1">
      <alignment vertical="center"/>
    </xf>
    <xf numFmtId="0" fontId="6" fillId="0" borderId="12" xfId="0" applyFont="1" applyBorder="1" applyAlignment="1" applyProtection="1">
      <alignment vertical="center"/>
    </xf>
    <xf numFmtId="0" fontId="22" fillId="0" borderId="11"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6" fillId="0" borderId="23" xfId="0" applyFont="1" applyBorder="1" applyAlignment="1" applyProtection="1">
      <alignment horizontal="center"/>
    </xf>
    <xf numFmtId="0" fontId="6" fillId="0" borderId="24" xfId="0" applyFont="1" applyBorder="1" applyAlignment="1">
      <alignment horizontal="center"/>
    </xf>
    <xf numFmtId="0" fontId="6" fillId="0" borderId="23" xfId="0" applyFont="1" applyBorder="1" applyAlignment="1" applyProtection="1">
      <alignment horizontal="center" wrapText="1"/>
    </xf>
    <xf numFmtId="0" fontId="6" fillId="0" borderId="37" xfId="0" applyFont="1" applyBorder="1" applyAlignment="1">
      <alignment wrapText="1"/>
    </xf>
    <xf numFmtId="0" fontId="6" fillId="0" borderId="24" xfId="0" applyFont="1" applyBorder="1" applyAlignment="1">
      <alignment wrapText="1"/>
    </xf>
    <xf numFmtId="0" fontId="22" fillId="0" borderId="37" xfId="0" applyFont="1" applyBorder="1" applyAlignment="1" applyProtection="1">
      <alignment horizontal="center" vertical="center"/>
    </xf>
    <xf numFmtId="0" fontId="22" fillId="0" borderId="24" xfId="0" applyFont="1" applyBorder="1" applyAlignment="1" applyProtection="1">
      <alignment horizontal="center" vertical="center"/>
    </xf>
    <xf numFmtId="0" fontId="5" fillId="0" borderId="37" xfId="0" applyNumberFormat="1" applyFont="1" applyFill="1" applyBorder="1" applyAlignment="1" applyProtection="1">
      <alignment horizontal="center" vertical="center" wrapText="1"/>
      <protection locked="0" hidden="1"/>
    </xf>
    <xf numFmtId="0" fontId="0" fillId="0" borderId="24" xfId="0" applyNumberFormat="1" applyFill="1" applyBorder="1" applyAlignment="1" applyProtection="1">
      <alignment vertical="center"/>
      <protection locked="0" hidden="1"/>
    </xf>
    <xf numFmtId="0" fontId="46" fillId="0" borderId="0" xfId="0" applyNumberFormat="1" applyFont="1" applyAlignment="1" applyProtection="1">
      <alignment horizontal="left"/>
      <protection locked="0" hidden="1"/>
    </xf>
    <xf numFmtId="0" fontId="15" fillId="0" borderId="23" xfId="0" applyFont="1" applyBorder="1" applyAlignment="1" applyProtection="1">
      <alignment horizontal="center"/>
    </xf>
    <xf numFmtId="0" fontId="15" fillId="0" borderId="24" xfId="0" applyFont="1" applyBorder="1" applyAlignment="1" applyProtection="1">
      <alignment horizontal="center"/>
    </xf>
    <xf numFmtId="0" fontId="21" fillId="0" borderId="0" xfId="0" applyFont="1" applyAlignment="1" applyProtection="1">
      <alignment horizontal="right" vertical="center"/>
    </xf>
    <xf numFmtId="0" fontId="0" fillId="0" borderId="0" xfId="0" applyAlignment="1" applyProtection="1"/>
    <xf numFmtId="0" fontId="0" fillId="0" borderId="13" xfId="0" applyBorder="1" applyAlignment="1" applyProtection="1">
      <alignment horizontal="center" wrapText="1"/>
    </xf>
    <xf numFmtId="0" fontId="22" fillId="0" borderId="11" xfId="0" applyFont="1" applyBorder="1" applyAlignment="1" applyProtection="1">
      <alignment horizontal="center" vertical="center"/>
    </xf>
    <xf numFmtId="0" fontId="22" fillId="0" borderId="4" xfId="0" applyFont="1" applyBorder="1" applyAlignment="1" applyProtection="1">
      <alignment horizontal="center" vertical="center"/>
    </xf>
    <xf numFmtId="0" fontId="15" fillId="0" borderId="63" xfId="0" applyFont="1" applyBorder="1" applyAlignment="1" applyProtection="1">
      <alignment horizontal="center" vertical="center" wrapText="1"/>
    </xf>
    <xf numFmtId="0" fontId="15" fillId="0" borderId="64" xfId="0" applyFont="1" applyBorder="1" applyAlignment="1" applyProtection="1">
      <alignment horizontal="center" vertical="center" wrapText="1"/>
    </xf>
    <xf numFmtId="0" fontId="15" fillId="0" borderId="40" xfId="0" applyFont="1" applyBorder="1" applyAlignment="1" applyProtection="1">
      <alignment horizontal="center" vertical="center" wrapText="1"/>
    </xf>
    <xf numFmtId="164" fontId="54" fillId="0" borderId="21" xfId="0" applyNumberFormat="1" applyFont="1" applyBorder="1" applyAlignment="1" applyProtection="1">
      <alignment horizontal="center" vertical="center" wrapText="1"/>
    </xf>
  </cellXfs>
  <cellStyles count="5">
    <cellStyle name="Euro" xfId="1"/>
    <cellStyle name="Lien hypertexte" xfId="2" builtinId="8"/>
    <cellStyle name="Normal" xfId="0" builtinId="0"/>
    <cellStyle name="Normal_Feuil1" xfId="3"/>
    <cellStyle name="Pourcentage" xfId="4" builtinId="5"/>
  </cellStyles>
  <dxfs count="70">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
      <fill>
        <patternFill>
          <bgColor indexed="41"/>
        </patternFill>
      </fill>
    </dxf>
    <dxf>
      <fill>
        <patternFill patternType="none">
          <bgColor indexed="65"/>
        </patternFill>
      </fill>
    </dxf>
    <dxf>
      <font>
        <condense val="0"/>
        <extend val="0"/>
        <color auto="1"/>
      </font>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ont>
        <condense val="0"/>
        <extend val="0"/>
        <color auto="1"/>
      </font>
      <fill>
        <patternFill patternType="solid">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29094</xdr:rowOff>
    </xdr:from>
    <xdr:to>
      <xdr:col>1</xdr:col>
      <xdr:colOff>7664634</xdr:colOff>
      <xdr:row>49</xdr:row>
      <xdr:rowOff>85038</xdr:rowOff>
    </xdr:to>
    <xdr:sp macro="" textlink="">
      <xdr:nvSpPr>
        <xdr:cNvPr id="48129" name="Text Box 1">
          <a:extLst>
            <a:ext uri="{FF2B5EF4-FFF2-40B4-BE49-F238E27FC236}">
              <a16:creationId xmlns:a16="http://schemas.microsoft.com/office/drawing/2014/main" id="{00000000-0008-0000-0000-000001BC0000}"/>
            </a:ext>
          </a:extLst>
        </xdr:cNvPr>
        <xdr:cNvSpPr txBox="1">
          <a:spLocks noChangeArrowheads="1"/>
        </xdr:cNvSpPr>
      </xdr:nvSpPr>
      <xdr:spPr bwMode="auto">
        <a:xfrm>
          <a:off x="57150" y="200025"/>
          <a:ext cx="8372475" cy="7820025"/>
        </a:xfrm>
        <a:prstGeom prst="rect">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22860" rIns="0" bIns="0" anchor="t" upright="1"/>
        <a:lstStyle/>
        <a:p>
          <a:pPr algn="l" rtl="0">
            <a:defRPr sz="1000"/>
          </a:pPr>
          <a:r>
            <a:rPr lang="fr-FR" sz="1200" b="1" i="1" u="none" strike="noStrike" baseline="0">
              <a:solidFill>
                <a:srgbClr val="000000"/>
              </a:solidFill>
              <a:latin typeface="Arial"/>
              <a:cs typeface="Arial"/>
            </a:rPr>
            <a:t>ATTENTION: le contenu des onglets se prolonge en dessous de la partie visible</a:t>
          </a:r>
          <a:endParaRPr lang="fr-FR" sz="1200" b="1" i="0" u="none" strike="noStrike" baseline="0">
            <a:solidFill>
              <a:srgbClr val="000000"/>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r>
            <a:rPr lang="fr-FR" sz="1400" b="1" i="0" u="none" strike="noStrike" baseline="0">
              <a:solidFill>
                <a:srgbClr val="000000"/>
              </a:solidFill>
              <a:latin typeface="Arial"/>
              <a:cs typeface="Arial"/>
            </a:rPr>
            <a:t>Document de financement A - Notice de remplissage</a:t>
          </a: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1100" b="1" i="0" u="none" strike="noStrike" baseline="0">
              <a:solidFill>
                <a:srgbClr val="000000"/>
              </a:solidFill>
              <a:latin typeface="Arial"/>
              <a:cs typeface="Arial"/>
            </a:rPr>
            <a:t>1 - Recommandations générales</a:t>
          </a: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1-1 Seuls les onglets "Part1-Coor", "Part2", "Part3", …, "Part10" (en fonction du nombre de partenaires) sont à renseigner. Les onglets "Fiche Identité" et "Tableaux récapitulatifs" sont présents pour mémoire et/ou remplis automatiquement à partir des données fournies dans les autres onglets.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1-2 Afin de garantir l'intégrité de l'ensemble des données calculées automatiquement, </a:t>
          </a:r>
          <a:r>
            <a:rPr lang="fr-FR" sz="1000" b="1" i="0" u="none" strike="noStrike" baseline="0">
              <a:solidFill>
                <a:srgbClr val="000000"/>
              </a:solidFill>
              <a:latin typeface="Arial"/>
              <a:cs typeface="Arial"/>
            </a:rPr>
            <a:t>il est indispensable de ne pas modifier la structure du fichier. </a:t>
          </a:r>
          <a:r>
            <a:rPr lang="fr-FR" sz="1000" b="0" i="0" u="none" strike="noStrike" baseline="0">
              <a:solidFill>
                <a:srgbClr val="000000"/>
              </a:solidFill>
              <a:latin typeface="Arial"/>
              <a:cs typeface="Arial"/>
            </a:rPr>
            <a:t>Ne pas ajouter ni supprimer de cellules, ne pas ajouter ni supprimer de ligne, ne pas modifier les noms des onglets.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1-3 Dans les onglets à renseigner, </a:t>
          </a:r>
          <a:r>
            <a:rPr lang="fr-FR" sz="1000" b="1" i="0" u="none" strike="noStrike" baseline="0">
              <a:solidFill>
                <a:srgbClr val="000000"/>
              </a:solidFill>
              <a:latin typeface="Arial"/>
              <a:cs typeface="Arial"/>
            </a:rPr>
            <a:t>seules les cellules sur fond bleu sont à remplir</a:t>
          </a:r>
          <a:r>
            <a:rPr lang="fr-FR" sz="1000" b="0" i="0" u="none" strike="noStrike" baseline="0">
              <a:solidFill>
                <a:srgbClr val="000000"/>
              </a:solidFill>
              <a:latin typeface="Arial"/>
              <a:cs typeface="Arial"/>
            </a:rPr>
            <a:t>.</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1-4 Dans les onglets à renseigner, les données </a:t>
          </a:r>
          <a:r>
            <a:rPr lang="fr-FR" sz="1000" b="1" i="0" u="none" strike="noStrike" baseline="0">
              <a:solidFill>
                <a:srgbClr val="000000"/>
              </a:solidFill>
              <a:latin typeface="Arial"/>
              <a:cs typeface="Arial"/>
            </a:rPr>
            <a:t>des cellules soulignées / encadrées en bleu</a:t>
          </a:r>
          <a:r>
            <a:rPr lang="fr-FR" sz="1000" b="0" i="0" u="none" strike="noStrike" baseline="0">
              <a:solidFill>
                <a:srgbClr val="000000"/>
              </a:solidFill>
              <a:latin typeface="Arial"/>
              <a:cs typeface="Arial"/>
            </a:rPr>
            <a:t> sont issues du document de soumission. Elles ne doivent être modifiées que sur demande de l'unité support de l'ANR, ou pour corriger une erreur.</a:t>
          </a:r>
        </a:p>
        <a:p>
          <a:pPr algn="l" rtl="0">
            <a:defRPr sz="1000"/>
          </a:pPr>
          <a:endParaRPr lang="fr-FR" sz="1000" b="0" i="0" u="none" strike="noStrike" baseline="0">
            <a:solidFill>
              <a:srgbClr val="000000"/>
            </a:solidFill>
            <a:latin typeface="Arial"/>
            <a:cs typeface="Arial"/>
          </a:endParaRPr>
        </a:p>
        <a:p>
          <a:pPr algn="l" rtl="0">
            <a:defRPr sz="1000"/>
          </a:pPr>
          <a:r>
            <a:rPr lang="fr-FR" sz="1100" b="1" i="0" u="none" strike="noStrike" baseline="0">
              <a:solidFill>
                <a:srgbClr val="000000"/>
              </a:solidFill>
              <a:latin typeface="Arial"/>
              <a:cs typeface="Arial"/>
            </a:rPr>
            <a:t>2 - Fiche identité</a:t>
          </a:r>
          <a:endParaRPr lang="fr-FR" sz="1000" b="1"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2-1 Vérifier l'exactitude de informations présentes sur cette fiche. Elles ont vocation à être publiées si le projet est financé.</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2-2 Cette fiche présente un tableau récapitulatif des demandes financières, calculé automatiquement.</a:t>
          </a:r>
        </a:p>
        <a:p>
          <a:pPr algn="l" rtl="0">
            <a:defRPr sz="1000"/>
          </a:pPr>
          <a:endParaRPr lang="fr-FR" sz="1000" b="0" i="0" u="none" strike="noStrike" baseline="0">
            <a:solidFill>
              <a:srgbClr val="000000"/>
            </a:solidFill>
            <a:latin typeface="Arial"/>
            <a:cs typeface="Arial"/>
          </a:endParaRPr>
        </a:p>
        <a:p>
          <a:pPr algn="l" rtl="0">
            <a:defRPr sz="1000"/>
          </a:pPr>
          <a:r>
            <a:rPr lang="fr-FR" sz="1100" b="1" i="0" u="none" strike="noStrike" baseline="0">
              <a:solidFill>
                <a:srgbClr val="000000"/>
              </a:solidFill>
              <a:latin typeface="Arial"/>
              <a:cs typeface="Arial"/>
            </a:rPr>
            <a:t>3 - Fiches partenaires</a:t>
          </a: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3-1 Ces fiches doivent être remplies avec le plus grand soin, elles serviront à établir les actes attributifs de financement. Tous les champs demandés doivent être renseignés.</a:t>
          </a:r>
          <a:endParaRPr lang="fr-FR" sz="1000" b="1" i="0" u="none" strike="noStrike" baseline="0">
            <a:solidFill>
              <a:srgbClr val="000000"/>
            </a:solidFill>
            <a:latin typeface="Arial"/>
            <a:cs typeface="Arial"/>
          </a:endParaRPr>
        </a:p>
        <a:p>
          <a:pPr algn="l" rtl="0">
            <a:defRPr sz="1000"/>
          </a:pPr>
          <a:endParaRPr lang="fr-FR" sz="1000" b="1"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3-2</a:t>
          </a:r>
          <a:r>
            <a:rPr lang="fr-FR" sz="1000" b="1" i="0" u="none" strike="noStrike" baseline="0">
              <a:solidFill>
                <a:srgbClr val="000000"/>
              </a:solidFill>
              <a:latin typeface="Arial"/>
              <a:cs typeface="Arial"/>
            </a:rPr>
            <a:t> Responsable scientifique et technique:</a:t>
          </a:r>
          <a:r>
            <a:rPr lang="fr-FR" sz="1000" b="0" i="0" u="none" strike="noStrike" baseline="0">
              <a:solidFill>
                <a:srgbClr val="000000"/>
              </a:solidFill>
              <a:latin typeface="Arial"/>
              <a:cs typeface="Arial"/>
            </a:rPr>
            <a:t> les coordonnées postales sont recopiées de la partie "lieu de réalisation des travaux". Corriger si nécessaire.</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3-3</a:t>
          </a:r>
          <a:r>
            <a:rPr lang="fr-FR" sz="1000" b="1" i="0" u="none" strike="noStrike" baseline="0">
              <a:solidFill>
                <a:srgbClr val="000000"/>
              </a:solidFill>
              <a:latin typeface="Arial"/>
              <a:cs typeface="Arial"/>
            </a:rPr>
            <a:t> Personne chargée du suivi administratif et financier: </a:t>
          </a:r>
          <a:r>
            <a:rPr lang="fr-FR" sz="1000" b="0" i="0" u="none" strike="noStrike" baseline="0">
              <a:solidFill>
                <a:srgbClr val="000000"/>
              </a:solidFill>
              <a:latin typeface="Arial"/>
              <a:cs typeface="Arial"/>
            </a:rPr>
            <a:t>il s'agit de la personne que l'unité support de l'ANR contactera en premier lieu pour les aspects administratifs et financiers.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3-4 </a:t>
          </a:r>
          <a:r>
            <a:rPr lang="fr-FR" sz="1000" b="1" i="0" u="none" strike="noStrike" baseline="0">
              <a:solidFill>
                <a:srgbClr val="000000"/>
              </a:solidFill>
              <a:latin typeface="Arial"/>
              <a:cs typeface="Arial"/>
            </a:rPr>
            <a:t>Demande financière détaillée suite à la sélection du projet</a:t>
          </a:r>
          <a:r>
            <a:rPr lang="fr-FR" sz="1000" b="0" i="0" u="none" strike="noStrike" baseline="0">
              <a:solidFill>
                <a:srgbClr val="000000"/>
              </a:solidFill>
              <a:latin typeface="Arial"/>
              <a:cs typeface="Arial"/>
            </a:rPr>
            <a:t>: cette partie a pour objectif d'établir le devis définitif de votre projet, en fonction des </a:t>
          </a:r>
          <a:r>
            <a:rPr lang="fr-FR" sz="1000" b="1" i="0" u="none" strike="noStrike" baseline="0">
              <a:solidFill>
                <a:srgbClr val="000000"/>
              </a:solidFill>
              <a:latin typeface="Arial"/>
              <a:cs typeface="Arial"/>
            </a:rPr>
            <a:t>demandes de modification</a:t>
          </a:r>
          <a:r>
            <a:rPr lang="fr-FR" sz="1000" b="0" i="0" u="none" strike="noStrike" baseline="0">
              <a:solidFill>
                <a:srgbClr val="000000"/>
              </a:solidFill>
              <a:latin typeface="Arial"/>
              <a:cs typeface="Arial"/>
            </a:rPr>
            <a:t> de votre projet qui vous ont été éventuellement faites à la suite de l'évaluation. Celles-ci sont formulées dans le courriel d'accompagnement de ce document. Le niveau de détail demandé est requis pour l'établissement des actes attributifs de financement. </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La colonne de droite indique les variations de chaque poste par rapports aux  demandes initiales exprimées dans le document de soumission A. Ces variations doivent répondre aux demandes de modification de votre projet. </a:t>
          </a:r>
          <a:r>
            <a:rPr lang="fr-FR" sz="1000" b="1" i="0" u="none" strike="noStrike" baseline="0">
              <a:solidFill>
                <a:srgbClr val="000000"/>
              </a:solidFill>
              <a:latin typeface="Arial"/>
              <a:cs typeface="Arial"/>
            </a:rPr>
            <a:t>Toute autre variation doit être justifiée et pourra être refusée</a:t>
          </a:r>
          <a:r>
            <a:rPr lang="fr-FR" sz="1000" b="0" i="0" u="none" strike="noStrike" baseline="0">
              <a:solidFill>
                <a:srgbClr val="000000"/>
              </a:solidFill>
              <a:latin typeface="Arial"/>
              <a:cs typeface="Arial"/>
            </a:rPr>
            <a:t>. </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Des informations utiles se trouvent également dans la notice de remplissage du document de soumission A, qui est reproduite ci-dessous.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3-5 </a:t>
          </a:r>
          <a:r>
            <a:rPr lang="fr-FR" sz="1000" b="1" i="0" u="none" strike="noStrike" baseline="0">
              <a:solidFill>
                <a:srgbClr val="000000"/>
              </a:solidFill>
              <a:latin typeface="Arial"/>
              <a:cs typeface="Arial"/>
            </a:rPr>
            <a:t>Eléments d'appréciation de l'effet d'incitation de l'aide</a:t>
          </a:r>
          <a:r>
            <a:rPr lang="fr-FR" sz="1000" b="0" i="0" u="none" strike="noStrike" baseline="0">
              <a:solidFill>
                <a:srgbClr val="000000"/>
              </a:solidFill>
              <a:latin typeface="Arial"/>
              <a:cs typeface="Arial"/>
            </a:rPr>
            <a:t>: Cette partie doit être remplie avec le plus grand soin par toutes les entreprises autres que les PME. Si l'effet incitatif de l'aide n'est pas établi pour un partenaire, l'ANR ne pourra pas lui attribuer l'aide demandée.</a:t>
          </a: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19050</xdr:colOff>
      <xdr:row>51</xdr:row>
      <xdr:rowOff>66675</xdr:rowOff>
    </xdr:from>
    <xdr:to>
      <xdr:col>1</xdr:col>
      <xdr:colOff>7665386</xdr:colOff>
      <xdr:row>198</xdr:row>
      <xdr:rowOff>20264</xdr:rowOff>
    </xdr:to>
    <xdr:sp macro="" textlink="">
      <xdr:nvSpPr>
        <xdr:cNvPr id="48131" name="Text Box 3">
          <a:extLst>
            <a:ext uri="{FF2B5EF4-FFF2-40B4-BE49-F238E27FC236}">
              <a16:creationId xmlns:a16="http://schemas.microsoft.com/office/drawing/2014/main" id="{00000000-0008-0000-0000-000003BC0000}"/>
            </a:ext>
          </a:extLst>
        </xdr:cNvPr>
        <xdr:cNvSpPr txBox="1">
          <a:spLocks noChangeArrowheads="1"/>
        </xdr:cNvSpPr>
      </xdr:nvSpPr>
      <xdr:spPr bwMode="auto">
        <a:xfrm>
          <a:off x="19050" y="8324850"/>
          <a:ext cx="8420100" cy="23764875"/>
        </a:xfrm>
        <a:prstGeom prst="rect">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fr-FR" sz="1200" b="1" i="0" u="none" strike="noStrike" baseline="0">
              <a:solidFill>
                <a:srgbClr val="000000"/>
              </a:solidFill>
              <a:latin typeface="Arial"/>
              <a:cs typeface="Arial"/>
            </a:rPr>
            <a:t>Pour mémoire: </a:t>
          </a:r>
          <a:r>
            <a:rPr lang="fr-FR" sz="1400" b="1" i="0" u="none" strike="noStrike" baseline="0">
              <a:solidFill>
                <a:srgbClr val="000000"/>
              </a:solidFill>
              <a:latin typeface="Arial"/>
              <a:cs typeface="Arial"/>
            </a:rPr>
            <a:t>Notice d'utilisation du document de soumission A </a:t>
          </a:r>
          <a:endParaRPr lang="fr-FR" sz="1200" b="1"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a:t>
          </a:r>
        </a:p>
        <a:p>
          <a:pPr algn="l" rtl="0">
            <a:defRPr sz="1000"/>
          </a:pPr>
          <a:r>
            <a:rPr lang="fr-FR" sz="1100" b="1" i="0" u="none" strike="noStrike" baseline="0">
              <a:solidFill>
                <a:srgbClr val="000000"/>
              </a:solidFill>
              <a:latin typeface="Arial"/>
              <a:cs typeface="Arial"/>
            </a:rPr>
            <a:t>1 - Recommandations générales </a:t>
          </a:r>
          <a:r>
            <a:rPr lang="fr-FR" sz="1000" b="1" i="0"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Tous les montants financiers sont en € et hors taxes (HT) majorés, le cas échéant, de la TVA non récupérable.  </a:t>
          </a:r>
        </a:p>
        <a:p>
          <a:pPr algn="l" rtl="0">
            <a:defRPr sz="1000"/>
          </a:pPr>
          <a:r>
            <a:rPr lang="fr-FR" sz="1000" b="0" i="0" u="none" strike="noStrike" baseline="0">
              <a:solidFill>
                <a:srgbClr val="000000"/>
              </a:solidFill>
              <a:latin typeface="Arial"/>
              <a:cs typeface="Arial"/>
            </a:rPr>
            <a:t>   </a:t>
          </a:r>
        </a:p>
        <a:p>
          <a:pPr algn="l" rtl="0">
            <a:defRPr sz="1000"/>
          </a:pPr>
          <a:r>
            <a:rPr lang="fr-FR" sz="1100" b="1" i="0" u="none" strike="noStrike" baseline="0">
              <a:solidFill>
                <a:srgbClr val="000000"/>
              </a:solidFill>
              <a:latin typeface="Arial"/>
              <a:cs typeface="Arial"/>
            </a:rPr>
            <a:t>2 - Onglet "Fiche identité"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Durée du projet (en mois) : celle-ci doit être comprise dans les limites figurant dans le texte de l'appel à projets.  </a:t>
          </a:r>
        </a:p>
        <a:p>
          <a:pPr algn="l" rtl="0">
            <a:defRPr sz="1000"/>
          </a:pPr>
          <a:r>
            <a:rPr lang="fr-FR" sz="1000" b="0" i="0" u="none" strike="noStrike" baseline="0">
              <a:solidFill>
                <a:srgbClr val="000000"/>
              </a:solidFill>
              <a:latin typeface="Arial"/>
              <a:cs typeface="Arial"/>
            </a:rPr>
            <a:t>- Catégorie de R&amp;D (menu déroulant) : les définitions précises des catégories de R&amp;D figurent dans le texte de l'appel à projets, en annexe § 2.1.  </a:t>
          </a: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Le tableau récapitulatif présentant le partenariat et les éléments budgétaires et de main d'œuvre des partenaires, est renseigné automatiquement à partir des données fournies dans les onglets relatifs aux partenaires ("Part1-Coor", "Part2",…).  </a:t>
          </a: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a:t>
          </a:r>
        </a:p>
        <a:p>
          <a:pPr algn="l" rtl="0">
            <a:defRPr sz="1000"/>
          </a:pPr>
          <a:r>
            <a:rPr lang="fr-FR" sz="1100" b="1" i="0" u="none" strike="noStrike" baseline="0">
              <a:solidFill>
                <a:srgbClr val="000000"/>
              </a:solidFill>
              <a:latin typeface="Arial"/>
              <a:cs typeface="Arial"/>
            </a:rPr>
            <a:t>3 - Onglets "Part1-Coor", "Part2", …  </a:t>
          </a:r>
          <a:r>
            <a:rPr lang="fr-FR" sz="1000" b="1" i="0"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Chaque partenaire renseigne l'onglet qui lui correspond.  </a:t>
          </a: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a:t>
          </a:r>
          <a:r>
            <a:rPr lang="fr-FR" sz="1000" b="1" i="0" u="none" strike="noStrike" baseline="0">
              <a:solidFill>
                <a:srgbClr val="000000"/>
              </a:solidFill>
              <a:latin typeface="Arial"/>
              <a:cs typeface="Arial"/>
            </a:rPr>
            <a:t>3-1 Responsable scientifique et technique :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Renseigner l'identité du responsable (genre, nom, prénom, titre)</a:t>
          </a:r>
        </a:p>
        <a:p>
          <a:pPr algn="l" rtl="0">
            <a:defRPr sz="1000"/>
          </a:pPr>
          <a:r>
            <a:rPr lang="fr-FR" sz="1000" b="0" i="0" u="none" strike="noStrike" baseline="0">
              <a:solidFill>
                <a:srgbClr val="000000"/>
              </a:solidFill>
              <a:latin typeface="Arial"/>
              <a:cs typeface="Arial"/>
            </a:rPr>
            <a:t>Renseigner les coordonnées du responsable (n° téléphone, adresse électronique)</a:t>
          </a: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a:t>
          </a:r>
          <a:r>
            <a:rPr lang="fr-FR" sz="1000" b="1" i="0" u="none" strike="noStrike" baseline="0">
              <a:solidFill>
                <a:srgbClr val="000000"/>
              </a:solidFill>
              <a:latin typeface="Arial"/>
              <a:cs typeface="Arial"/>
            </a:rPr>
            <a:t>3-2 Identification du partenaire :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Renseigner :</a:t>
          </a:r>
        </a:p>
        <a:p>
          <a:pPr algn="l" rtl="0">
            <a:defRPr sz="1000"/>
          </a:pPr>
          <a:r>
            <a:rPr lang="fr-FR" sz="1000" b="0" i="0" u="none" strike="noStrike" baseline="0">
              <a:solidFill>
                <a:srgbClr val="000000"/>
              </a:solidFill>
              <a:latin typeface="Arial"/>
              <a:cs typeface="Arial"/>
            </a:rPr>
            <a:t>- le nom complet du partenaire et le sigle du partenaire. Ces informations seront reprises automatiquement dans certains tableaux récapitulatifs.</a:t>
          </a:r>
        </a:p>
        <a:p>
          <a:pPr algn="l" rtl="0">
            <a:defRPr sz="1000"/>
          </a:pPr>
          <a:r>
            <a:rPr lang="fr-FR" sz="1000" b="0" i="0" u="none" strike="noStrike" baseline="0">
              <a:solidFill>
                <a:srgbClr val="000000"/>
              </a:solidFill>
              <a:latin typeface="Arial"/>
              <a:cs typeface="Arial"/>
            </a:rPr>
            <a:t>- la catégorie de partenaire (menu déroulant). Les définitions des termes "organisme de recherche", "entreprise", "PME", "micro-entreprise" figurent dans le texte de l'appel à projets (AAP), en annexe § 2.3.</a:t>
          </a:r>
        </a:p>
        <a:p>
          <a:pPr algn="l" rtl="0">
            <a:defRPr sz="1000"/>
          </a:pPr>
          <a:r>
            <a:rPr lang="fr-FR" sz="1000" b="0" i="0" u="none" strike="noStrike" baseline="0">
              <a:solidFill>
                <a:srgbClr val="000000"/>
              </a:solidFill>
              <a:latin typeface="Arial"/>
              <a:cs typeface="Arial"/>
            </a:rPr>
            <a:t>-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        </a:t>
          </a:r>
        </a:p>
        <a:p>
          <a:pPr algn="l" rtl="0">
            <a:defRPr sz="1000"/>
          </a:pPr>
          <a:r>
            <a:rPr lang="fr-FR" sz="1000" b="0" i="0" u="none" strike="noStrike" baseline="0">
              <a:solidFill>
                <a:srgbClr val="000000"/>
              </a:solidFill>
              <a:latin typeface="Arial"/>
              <a:cs typeface="Arial"/>
            </a:rPr>
            <a:t>        • </a:t>
          </a:r>
          <a:r>
            <a:rPr lang="fr-FR" sz="1000" b="1" i="0" u="none" strike="noStrike" baseline="0">
              <a:solidFill>
                <a:srgbClr val="000000"/>
              </a:solidFill>
              <a:latin typeface="Arial"/>
              <a:cs typeface="Arial"/>
            </a:rPr>
            <a:t>Coût marginal</a:t>
          </a:r>
          <a:r>
            <a:rPr lang="fr-FR" sz="1000" b="0" i="0" u="none" strike="noStrike" baseline="0">
              <a:solidFill>
                <a:srgbClr val="000000"/>
              </a:solidFill>
              <a:latin typeface="Arial"/>
              <a:cs typeface="Arial"/>
            </a:rPr>
            <a:t> : laboratoires des organismes publics ou des fondations de recherche, sauf EPIC dans le cadre d'un projet partenarial organisme de recherche / entreprise (voir définition en annexe § 2.2 du texte de l'AAP),                                                                                                                    </a:t>
          </a:r>
        </a:p>
        <a:p>
          <a:pPr algn="l" rtl="0">
            <a:defRPr sz="1000"/>
          </a:pPr>
          <a:r>
            <a:rPr lang="fr-FR" sz="1000" b="0" i="0" u="none" strike="noStrike" baseline="0">
              <a:solidFill>
                <a:srgbClr val="000000"/>
              </a:solidFill>
              <a:latin typeface="Arial"/>
              <a:cs typeface="Arial"/>
            </a:rPr>
            <a:t>        • </a:t>
          </a:r>
          <a:r>
            <a:rPr lang="fr-FR" sz="1000" b="1" i="0" u="none" strike="noStrike" baseline="0">
              <a:solidFill>
                <a:srgbClr val="000000"/>
              </a:solidFill>
              <a:latin typeface="Arial"/>
              <a:cs typeface="Arial"/>
            </a:rPr>
            <a:t>Coût complet</a:t>
          </a:r>
          <a:r>
            <a:rPr lang="fr-FR" sz="1000" b="0" i="0" u="none" strike="noStrike" baseline="0">
              <a:solidFill>
                <a:srgbClr val="000000"/>
              </a:solidFill>
              <a:latin typeface="Arial"/>
              <a:cs typeface="Arial"/>
            </a:rPr>
            <a:t> : autres catégories de partenaires (entreprises, EPIC dans le cadre d'un projet partenarial organisme de recherche / entreprise, laboratoires des organimes de recherche privés,…).          </a:t>
          </a:r>
        </a:p>
        <a:p>
          <a:pPr algn="l" rtl="0">
            <a:defRPr sz="1000"/>
          </a:pPr>
          <a:r>
            <a:rPr lang="fr-FR" sz="1000" b="0" i="0" u="none" strike="noStrike" baseline="0">
              <a:solidFill>
                <a:srgbClr val="000000"/>
              </a:solidFill>
              <a:latin typeface="Arial"/>
              <a:cs typeface="Arial"/>
            </a:rPr>
            <a:t> En cas de doute, il est conseillé de contacter l'une des personnes dont le nom figure sur le texte de l'AAP.        </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Pour un laboratoire d'organisme public de recherche :</a:t>
          </a:r>
        </a:p>
        <a:p>
          <a:pPr algn="l" rtl="0">
            <a:defRPr sz="1000"/>
          </a:pPr>
          <a:r>
            <a:rPr lang="fr-FR" sz="1000" b="0" i="0" u="none" strike="noStrike" baseline="0">
              <a:solidFill>
                <a:srgbClr val="000000"/>
              </a:solidFill>
              <a:latin typeface="Arial"/>
              <a:cs typeface="Arial"/>
            </a:rPr>
            <a:t>Renseigner le type d'unité (menu déroulant) et le numéro de l'unité.</a:t>
          </a:r>
        </a:p>
        <a:p>
          <a:pPr algn="l" rtl="0">
            <a:defRPr sz="1000"/>
          </a:pPr>
          <a:r>
            <a:rPr lang="fr-FR" sz="1000" b="0" i="0" u="none" strike="noStrike" baseline="0">
              <a:solidFill>
                <a:srgbClr val="000000"/>
              </a:solidFill>
              <a:latin typeface="Arial"/>
              <a:cs typeface="Arial"/>
            </a:rPr>
            <a:t>Renseigner la tutelle dite de gestion. Il s'agit de celle qui assurera la gestion de l'aide si le projet est retenu pour un financement.</a:t>
          </a:r>
        </a:p>
        <a:p>
          <a:pPr algn="l" rtl="0">
            <a:defRPr sz="1000"/>
          </a:pPr>
          <a:r>
            <a:rPr lang="fr-FR" sz="1000" b="0" i="0" u="none" strike="noStrike" baseline="0">
              <a:solidFill>
                <a:srgbClr val="000000"/>
              </a:solidFill>
              <a:latin typeface="Arial"/>
              <a:cs typeface="Arial"/>
            </a:rPr>
            <a:t>Renseigner les autres tutelles de l'unité </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Pour une entreprise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Renseigner le n° de SIRET et l'effectif de l'entreprise s'il s'agit d'une PME.</a:t>
          </a: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Pour toutes les catégories de partenaires : Renseigner l'adresse où se dérouleront les travaux.        </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 3-3 Demande financière :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Renseigner le tableau. En cas de doute, il est conseillé de se référer au Règlement relatif aux modalités d'attribution des aides de l'ANR ou de contacter l'une des personnes dont le nom figure sur le texte de l'AAP.</a:t>
          </a:r>
        </a:p>
        <a:p>
          <a:pPr algn="l" rtl="0">
            <a:defRPr sz="1000"/>
          </a:pPr>
          <a:endParaRPr lang="fr-FR" sz="1000" b="0"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Rappel</a:t>
          </a:r>
          <a:r>
            <a:rPr lang="fr-FR" sz="1000" b="0" i="0" u="none" strike="noStrike" baseline="0">
              <a:solidFill>
                <a:srgbClr val="000000"/>
              </a:solidFill>
              <a:latin typeface="Arial"/>
              <a:cs typeface="Arial"/>
            </a:rPr>
            <a:t> : La numérotation des tâches doit être cohérente avec le découpage figurant dans le document de soumission B et identique d'un partenaire à l'autre.</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 3-3-1 Equipements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Sont considérées comme dépenses d'équipement, les matériels dont la valeur unitaire est supérieure à 4 000 € HT.  </a:t>
          </a:r>
        </a:p>
        <a:p>
          <a:pPr algn="l" rtl="0">
            <a:defRPr sz="1000"/>
          </a:pPr>
          <a:r>
            <a:rPr lang="fr-FR" sz="1000" b="0" i="0" u="none" strike="noStrike" baseline="0">
              <a:solidFill>
                <a:srgbClr val="000000"/>
              </a:solidFill>
              <a:latin typeface="Arial"/>
              <a:cs typeface="Arial"/>
            </a:rPr>
            <a:t> Le choix de ces matériels doit faire l'objet de justification scientifique et technique dans le document de soumission B (§ 2).  </a:t>
          </a:r>
        </a:p>
        <a:p>
          <a:pPr algn="l" rtl="0">
            <a:defRPr sz="1000"/>
          </a:pPr>
          <a:r>
            <a:rPr lang="fr-FR" sz="1000" b="0" i="0" u="none" strike="noStrike" baseline="0">
              <a:solidFill>
                <a:srgbClr val="000000"/>
              </a:solidFill>
              <a:latin typeface="Arial"/>
              <a:cs typeface="Arial"/>
            </a:rPr>
            <a:t> Pour les organismes publics (sauf les  EPIC dans le cadre d'un projet partenarial organisme de recherche / entreprise - voir définition en annexe § 2.2 du texte de l'AAP), et les fondations de recherche, il s'agit du coût total de ces matériels. Pour les autres catégories de partenaires (entreprises, EPIC dans le cadre d'un projet partenarial organisme de recherche / entreprise, laboratoires des organismes de recherche privés,…),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  </a:t>
          </a:r>
        </a:p>
        <a:p>
          <a:pPr algn="l" rtl="0">
            <a:defRPr sz="1000"/>
          </a:pPr>
          <a:r>
            <a:rPr lang="fr-FR" sz="1000" b="0" i="0" u="none" strike="noStrike" baseline="0">
              <a:solidFill>
                <a:srgbClr val="000000"/>
              </a:solidFill>
              <a:latin typeface="Arial"/>
              <a:cs typeface="Arial"/>
            </a:rPr>
            <a:t> Les montants sont à renseigner hors taxes (HT) augmentés éventuellement de la TVA non récupérable. En conséquence, les montants indiqués doivent prendre en compte la proportion x de TVA non récupérable de l'organisme (coût = coût HT * (1+ x *0.196)). Au 01/07/2007, la valeur de x est de 1 pour les universités, 0,88 pour le CNRS, 0,94 pour l'INSERM, 0,88 pour l'INRA.    </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 3-3-2 Personnels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 3-3-2-1 Personnel permanent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Il s'agit des personnels statutaires ou en CDI.  </a:t>
          </a:r>
        </a:p>
        <a:p>
          <a:pPr algn="l" rtl="0">
            <a:defRPr sz="1000"/>
          </a:pPr>
          <a:r>
            <a:rPr lang="fr-FR" sz="1000" b="0" i="0" u="none" strike="noStrike" baseline="0">
              <a:solidFill>
                <a:srgbClr val="000000"/>
              </a:solidFill>
              <a:latin typeface="Arial"/>
              <a:cs typeface="Arial"/>
            </a:rPr>
            <a:t> Renseigner le nombre total de personne.mois  par tâche (une personne à temps plein pendant un an = 12 personnes.mois) et le coût total correspondant (salaires bruts, primes diverses, et charges patronales, y compris la taxe sur les salaires).  </a:t>
          </a:r>
        </a:p>
        <a:p>
          <a:pPr algn="l" rtl="0">
            <a:defRPr sz="1000"/>
          </a:pPr>
          <a:r>
            <a:rPr lang="fr-FR" sz="1000" b="0" i="0" u="none" strike="noStrike" baseline="0">
              <a:solidFill>
                <a:srgbClr val="000000"/>
              </a:solidFill>
              <a:latin typeface="Arial"/>
              <a:cs typeface="Arial"/>
            </a:rPr>
            <a:t> Important : Pour un enseignant chercheur, ne compter que la partie du coût salarial correspondant à la part consacrée au projet dans son activité de recherche (50% du salaire et des charges salariales pour 100% du temps de recherche consacré au projet).  </a:t>
          </a:r>
        </a:p>
        <a:p>
          <a:pPr algn="l" rtl="0">
            <a:defRPr sz="1000"/>
          </a:pPr>
          <a:r>
            <a:rPr lang="fr-FR" sz="1000" b="0" i="0" u="none" strike="noStrike" baseline="0">
              <a:solidFill>
                <a:srgbClr val="000000"/>
              </a:solidFill>
              <a:latin typeface="Arial"/>
              <a:cs typeface="Arial"/>
            </a:rPr>
            <a:t> Dans le cas d'une base de calcul de l'assiette sur le coût marginal, le coût du personnel permanent (personnel statutaire dans le cas des laboratoires d'organismes public de recherche) n'est pas pris en compte dans le calcul du montant de l'assiette de l'aide, mais il  l'est dans le calcul du coût complet du projet.  </a:t>
          </a:r>
        </a:p>
        <a:p>
          <a:pPr algn="l" rtl="0">
            <a:defRPr sz="1000"/>
          </a:pPr>
          <a:endParaRPr lang="fr-FR" sz="1000" b="0"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 3-3-2-2 Personnel NON permanent :     </a:t>
          </a: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Il s'agit des personnels ne pouvant être qualifiés de permanents : personnels en CDD, stagiaires, doctorants, post-doctorants,…  </a:t>
          </a:r>
        </a:p>
        <a:p>
          <a:pPr algn="l" rtl="0">
            <a:defRPr sz="1000"/>
          </a:pPr>
          <a:r>
            <a:rPr lang="fr-FR" sz="1000" b="0" i="0" u="none" strike="noStrike" baseline="0">
              <a:solidFill>
                <a:srgbClr val="000000"/>
              </a:solidFill>
              <a:latin typeface="Arial"/>
              <a:cs typeface="Arial"/>
            </a:rPr>
            <a:t> Renseigner le nombre total de personne.mois  par tâche (une personne à temps plein pendant un an = 12 personnes.mois) et le coût total correspondant (salaires bruts, primes diverses, et charges patronales, y compris la taxe sur les salaires).  </a:t>
          </a:r>
        </a:p>
        <a:p>
          <a:pPr algn="l" rtl="0">
            <a:defRPr sz="1000"/>
          </a:pPr>
          <a:r>
            <a:rPr lang="fr-FR" sz="1000" b="0" i="0" u="none" strike="noStrike" baseline="0">
              <a:solidFill>
                <a:srgbClr val="000000"/>
              </a:solidFill>
              <a:latin typeface="Arial"/>
              <a:cs typeface="Arial"/>
            </a:rPr>
            <a:t> Les personnels </a:t>
          </a:r>
          <a:r>
            <a:rPr lang="fr-FR" sz="1000" b="1" i="0" u="none" strike="noStrike" baseline="0">
              <a:solidFill>
                <a:srgbClr val="000000"/>
              </a:solidFill>
              <a:latin typeface="Arial"/>
              <a:cs typeface="Arial"/>
            </a:rPr>
            <a:t>non permanents avec financement ANR demandé</a:t>
          </a:r>
          <a:r>
            <a:rPr lang="fr-FR" sz="1000" b="0" i="0" u="none" strike="noStrike" baseline="0">
              <a:solidFill>
                <a:srgbClr val="000000"/>
              </a:solidFill>
              <a:latin typeface="Arial"/>
              <a:cs typeface="Arial"/>
            </a:rPr>
            <a:t> sont pris en compte pour le calcul de l'assiette de l'aide et pour le calcul du coût complet du projet.  </a:t>
          </a:r>
        </a:p>
        <a:p>
          <a:pPr algn="l" rtl="0">
            <a:defRPr sz="1000"/>
          </a:pPr>
          <a:r>
            <a:rPr lang="fr-FR" sz="1000" b="0" i="0" u="none" strike="noStrike" baseline="0">
              <a:solidFill>
                <a:srgbClr val="000000"/>
              </a:solidFill>
              <a:latin typeface="Arial"/>
              <a:cs typeface="Arial"/>
            </a:rPr>
            <a:t> Les personnels </a:t>
          </a:r>
          <a:r>
            <a:rPr lang="fr-FR" sz="1000" b="1" i="0" u="none" strike="noStrike" baseline="0">
              <a:solidFill>
                <a:srgbClr val="000000"/>
              </a:solidFill>
              <a:latin typeface="Arial"/>
              <a:cs typeface="Arial"/>
            </a:rPr>
            <a:t>non permanents sans financement ANR demandé</a:t>
          </a:r>
          <a:r>
            <a:rPr lang="fr-FR" sz="1000" b="0" i="0" u="none" strike="noStrike" baseline="0">
              <a:solidFill>
                <a:srgbClr val="000000"/>
              </a:solidFill>
              <a:latin typeface="Arial"/>
              <a:cs typeface="Arial"/>
            </a:rPr>
            <a:t> (par exemple, les doctorants titulaires d'une convention CIFRE) ne sont pas pris en compte pour le calcul de l'assiette de l'aide, mais ils le sont pour le calcul du coût complet du projet.  </a:t>
          </a: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a:t>
          </a:r>
          <a:r>
            <a:rPr lang="fr-FR" sz="1000" b="1" i="0" u="none" strike="noStrike" baseline="0">
              <a:solidFill>
                <a:srgbClr val="000000"/>
              </a:solidFill>
              <a:latin typeface="Arial"/>
              <a:cs typeface="Arial"/>
            </a:rPr>
            <a:t>3-3-2-3 Prestations de service, missions, dépenses sur facturation interne, autres dépenses :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Les montants sont à renseigner hors taxes (HT) augmenté éventuellement de la TVA non récupérable. En conséquence, les montants indiqués doivent prendre en compte la proportion x de TVA non récupérable fonction de l'organisme (coût = coût HT * (1+ x *0.196)). Au 01/07/2007, la valeur de x est de 1 pour les universités, 0,88 pour le CNRS, 0,94 pour l'INSERM, 0,88 pour l'INRA.  </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 3-3-2-4 Frais de gestion / frais de structure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Les frais de gestion / frais de structures sont pris en compte pour le calcul du coût complet du projet. </a:t>
          </a:r>
          <a:r>
            <a:rPr lang="fr-FR" sz="1000" b="1" i="0" u="none" strike="noStrike" baseline="0">
              <a:solidFill>
                <a:srgbClr val="000000"/>
              </a:solidFill>
              <a:latin typeface="Arial"/>
              <a:cs typeface="Arial"/>
            </a:rPr>
            <a:t>Pour le calcul de l'assiette, leur montant est pris en compte dans la limite d'un montant maximum.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Renseigner la rubrique frais de gestion / frais de structure soit en reportant le montant maximum pris en compte par l'ANR, calculé automatiquement et apparaissant dans la cellule de couleur verte située sur la même ligne, soit en inscrivant un montant différent.   </a:t>
          </a: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Le montant maximum des frais de gestion / frais de structure (MF) est calculé automatiquement, selon les règles suivantes figurant dans le Règlement relatif aux modalités d'attribution des aides de l'ANR :                            </a:t>
          </a:r>
        </a:p>
        <a:p>
          <a:pPr algn="l" rtl="0">
            <a:defRPr sz="1000"/>
          </a:pPr>
          <a:r>
            <a:rPr lang="fr-FR" sz="1000" b="0" i="0" u="none" strike="noStrike" baseline="0">
              <a:solidFill>
                <a:srgbClr val="000000"/>
              </a:solidFill>
              <a:latin typeface="Arial"/>
              <a:cs typeface="Arial"/>
            </a:rPr>
            <a:t> • assiette calculée sur la base du coût marginal :  MF = (Q1 +R +S+T+U+V) * 0,04</a:t>
          </a:r>
        </a:p>
        <a:p>
          <a:pPr algn="l" rtl="0">
            <a:defRPr sz="1000"/>
          </a:pPr>
          <a:r>
            <a:rPr lang="fr-FR" sz="1000" b="0" i="0" u="none" strike="noStrike" baseline="0">
              <a:solidFill>
                <a:srgbClr val="000000"/>
              </a:solidFill>
              <a:latin typeface="Arial"/>
              <a:cs typeface="Arial"/>
            </a:rPr>
            <a:t>• assiette calculée sur la base du coût complet :  MF = ((PP+Q1)*0,2) + ((PP+Q1) + ((PP+Q1) * 0,2))*0,4 + (R +S + T + U) * 0,07  </a:t>
          </a:r>
        </a:p>
        <a:p>
          <a:pPr algn="l" rtl="0">
            <a:defRPr sz="1000"/>
          </a:pPr>
          <a:r>
            <a:rPr lang="fr-FR" sz="1000" b="0" i="0" u="none" strike="noStrike" baseline="0">
              <a:solidFill>
                <a:srgbClr val="000000"/>
              </a:solidFill>
              <a:latin typeface="Arial"/>
              <a:cs typeface="Arial"/>
            </a:rPr>
            <a:t>avec :</a:t>
          </a:r>
        </a:p>
        <a:p>
          <a:pPr algn="l" rtl="0">
            <a:defRPr sz="1000"/>
          </a:pPr>
          <a:r>
            <a:rPr lang="fr-FR" sz="1000" b="0" i="0" u="none" strike="noStrike" baseline="0">
              <a:solidFill>
                <a:srgbClr val="000000"/>
              </a:solidFill>
              <a:latin typeface="Arial"/>
              <a:cs typeface="Arial"/>
            </a:rPr>
            <a:t>- PP  : personnel permanent </a:t>
          </a:r>
        </a:p>
        <a:p>
          <a:pPr algn="l" rtl="0">
            <a:defRPr sz="1000"/>
          </a:pPr>
          <a:r>
            <a:rPr lang="fr-FR" sz="1000" b="0" i="0" u="none" strike="noStrike" baseline="0">
              <a:solidFill>
                <a:srgbClr val="000000"/>
              </a:solidFill>
              <a:latin typeface="Arial"/>
              <a:cs typeface="Arial"/>
            </a:rPr>
            <a:t>- Q1  : personnel non permanent avec financement ANR demandé</a:t>
          </a:r>
        </a:p>
        <a:p>
          <a:pPr algn="l" rtl="0">
            <a:defRPr sz="1000"/>
          </a:pPr>
          <a:r>
            <a:rPr lang="fr-FR" sz="1000" b="0" i="0" u="none" strike="noStrike" baseline="0">
              <a:solidFill>
                <a:srgbClr val="000000"/>
              </a:solidFill>
              <a:latin typeface="Arial"/>
              <a:cs typeface="Arial"/>
            </a:rPr>
            <a:t>- R    : équipements</a:t>
          </a:r>
        </a:p>
        <a:p>
          <a:pPr algn="l" rtl="0">
            <a:defRPr sz="1000"/>
          </a:pPr>
          <a:r>
            <a:rPr lang="fr-FR" sz="1000" b="0" i="0" u="none" strike="noStrike" baseline="0">
              <a:solidFill>
                <a:srgbClr val="000000"/>
              </a:solidFill>
              <a:latin typeface="Arial"/>
              <a:cs typeface="Arial"/>
            </a:rPr>
            <a:t>- S    : prestations de services externes</a:t>
          </a:r>
        </a:p>
        <a:p>
          <a:pPr algn="l" rtl="0">
            <a:defRPr sz="1000"/>
          </a:pPr>
          <a:r>
            <a:rPr lang="fr-FR" sz="1000" b="0" i="0" u="none" strike="noStrike" baseline="0">
              <a:solidFill>
                <a:srgbClr val="000000"/>
              </a:solidFill>
              <a:latin typeface="Arial"/>
              <a:cs typeface="Arial"/>
            </a:rPr>
            <a:t>- T    : frais de mission</a:t>
          </a:r>
        </a:p>
        <a:p>
          <a:pPr algn="l" rtl="0">
            <a:defRPr sz="1000"/>
          </a:pPr>
          <a:r>
            <a:rPr lang="fr-FR" sz="1000" b="0" i="0" u="none" strike="noStrike" baseline="0">
              <a:solidFill>
                <a:srgbClr val="000000"/>
              </a:solidFill>
              <a:latin typeface="Arial"/>
              <a:cs typeface="Arial"/>
            </a:rPr>
            <a:t>- U    : autres dépenses de charges externes </a:t>
          </a:r>
        </a:p>
        <a:p>
          <a:pPr algn="l" rtl="0">
            <a:defRPr sz="1000"/>
          </a:pPr>
          <a:r>
            <a:rPr lang="fr-FR" sz="1000" b="0" i="0" u="none" strike="noStrike" baseline="0">
              <a:solidFill>
                <a:srgbClr val="000000"/>
              </a:solidFill>
              <a:latin typeface="Arial"/>
              <a:cs typeface="Arial"/>
            </a:rPr>
            <a:t>- V    : dépenses sur facturation interne.</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 3-3-2-5 Frais d'environnement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Ceci concerne exclusivement les organismes publics financés sur la base du coût marginal et les fondations.   </a:t>
          </a:r>
        </a:p>
        <a:p>
          <a:pPr algn="l" rtl="0">
            <a:defRPr sz="1000"/>
          </a:pPr>
          <a:r>
            <a:rPr lang="fr-FR" sz="1000" b="0" i="0" u="none" strike="noStrike" baseline="0">
              <a:solidFill>
                <a:srgbClr val="000000"/>
              </a:solidFill>
              <a:latin typeface="Arial"/>
              <a:cs typeface="Arial"/>
            </a:rPr>
            <a:t> 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  </a:t>
          </a:r>
        </a:p>
        <a:p>
          <a:pPr algn="l" rtl="0">
            <a:defRPr sz="1000"/>
          </a:pPr>
          <a:r>
            <a:rPr lang="fr-FR" sz="1000" b="0" i="0" u="none" strike="noStrike" baseline="0">
              <a:solidFill>
                <a:srgbClr val="000000"/>
              </a:solidFill>
              <a:latin typeface="Arial"/>
              <a:cs typeface="Arial"/>
            </a:rPr>
            <a:t> Renseigner la valeur du taux d'environnement (ex. : inscrire 80 pour un taux de 80 %) de l'organisme assurant la tutelle de gestion du partenaire pour le projet (cf. § 4-2). Les frais d'environnement sont calculés automatiquement.  </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 3-3-2-6 Coût complet, assiette de l'aide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Calculés automatiquement.  </a:t>
          </a:r>
        </a:p>
        <a:p>
          <a:pPr algn="l" rtl="0">
            <a:defRPr sz="1000"/>
          </a:pPr>
          <a:r>
            <a:rPr lang="fr-FR" sz="1000" b="0" i="0" u="none" strike="noStrike" baseline="0">
              <a:solidFill>
                <a:srgbClr val="000000"/>
              </a:solidFill>
              <a:latin typeface="Arial"/>
              <a:cs typeface="Arial"/>
            </a:rPr>
            <a:t> Le coût complet 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  </a:t>
          </a:r>
        </a:p>
        <a:p>
          <a:pPr algn="l" rtl="0">
            <a:defRPr sz="1000"/>
          </a:pPr>
          <a:r>
            <a:rPr lang="fr-FR" sz="1000" b="0" i="0" u="none" strike="noStrike" baseline="0">
              <a:solidFill>
                <a:srgbClr val="000000"/>
              </a:solidFill>
              <a:latin typeface="Arial"/>
              <a:cs typeface="Arial"/>
            </a:rPr>
            <a:t> L'assiette de l'aide est calculée automatiquement à partir de certaines données rentrées dans le tableau, du montant des frais de gestion/frais de structure dans la limite d'un montant maximum (cf. § 4-3-2-4).  </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 3-3-2-7 Taux d'aide demandé, aide demandée  </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Renseigner la valeur du taux d'aide demandé (ex. : inscrire 50 pour 50 %).  </a:t>
          </a:r>
        </a:p>
        <a:p>
          <a:pPr algn="l" rtl="0">
            <a:defRPr sz="1000"/>
          </a:pPr>
          <a:r>
            <a:rPr lang="fr-FR" sz="1000" b="0" i="0" u="none" strike="noStrike" baseline="0">
              <a:solidFill>
                <a:srgbClr val="000000"/>
              </a:solidFill>
              <a:latin typeface="Arial"/>
              <a:cs typeface="Arial"/>
            </a:rPr>
            <a:t> Pour les entreprises, le taux maximum qui peut être demandé figure dans le texte de l'appel à projets (§ 4).  </a:t>
          </a:r>
        </a:p>
        <a:p>
          <a:pPr algn="l" rtl="0">
            <a:defRPr sz="1000"/>
          </a:pPr>
          <a:r>
            <a:rPr lang="fr-FR" sz="1000" b="0" i="0" u="none" strike="noStrike" baseline="0">
              <a:solidFill>
                <a:srgbClr val="000000"/>
              </a:solidFill>
              <a:latin typeface="Arial"/>
              <a:cs typeface="Arial"/>
            </a:rPr>
            <a:t> Pour les organismes publics financés sur la base du coût marginal et les fondations, le taux maximum est de 100 %.  </a:t>
          </a:r>
        </a:p>
        <a:p>
          <a:pPr algn="l" rtl="0">
            <a:defRPr sz="1000"/>
          </a:pPr>
          <a:r>
            <a:rPr lang="fr-FR" sz="1000" b="0" i="0" u="none" strike="noStrike" baseline="0">
              <a:solidFill>
                <a:srgbClr val="000000"/>
              </a:solidFill>
              <a:latin typeface="Arial"/>
              <a:cs typeface="Arial"/>
            </a:rPr>
            <a:t> Pour les EPIC dans le cadre d'un projet partenarial organisme de recherche / entreprise le taux maximum est de 50 %.  </a:t>
          </a:r>
        </a:p>
        <a:p>
          <a:pPr algn="l" rtl="0">
            <a:defRPr sz="1000"/>
          </a:pPr>
          <a:r>
            <a:rPr lang="fr-FR" sz="1000" b="0" i="0" u="none" strike="noStrike" baseline="0">
              <a:solidFill>
                <a:srgbClr val="000000"/>
              </a:solidFill>
              <a:latin typeface="Arial"/>
              <a:cs typeface="Arial"/>
            </a:rPr>
            <a:t> Pour les laboratoires des organismes privés de recherche, le taux maximum est de 50 %.  </a:t>
          </a: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Dans tous les cas, la valeur du taux d'aide demandé est à l'appréciation du partenaire concerné, dans la limite des taux maximum mentionnés plus haut.  </a:t>
          </a:r>
        </a:p>
        <a:p>
          <a:pPr algn="l" rtl="0">
            <a:defRPr sz="1000"/>
          </a:pPr>
          <a:r>
            <a:rPr lang="fr-FR" sz="1000" b="0" i="0" u="none" strike="noStrike" baseline="0">
              <a:solidFill>
                <a:srgbClr val="000000"/>
              </a:solidFill>
              <a:latin typeface="Arial"/>
              <a:cs typeface="Arial"/>
            </a:rPr>
            <a:t>   </a:t>
          </a:r>
        </a:p>
        <a:p>
          <a:pPr algn="l" rtl="0">
            <a:defRPr sz="1000"/>
          </a:pPr>
          <a:r>
            <a:rPr lang="fr-FR" sz="1000" b="0" i="0" u="none" strike="noStrike" baseline="0">
              <a:solidFill>
                <a:srgbClr val="000000"/>
              </a:solidFill>
              <a:latin typeface="Arial"/>
              <a:cs typeface="Arial"/>
            </a:rPr>
            <a:t> La rubrique "Aide demandée" est renseignée automatiquement.   </a:t>
          </a:r>
        </a:p>
        <a:p>
          <a:pPr algn="l" rtl="0">
            <a:defRPr sz="1000"/>
          </a:pPr>
          <a:r>
            <a:rPr lang="fr-FR" sz="1000" b="0" i="0" u="none" strike="noStrike" baseline="0">
              <a:solidFill>
                <a:srgbClr val="000000"/>
              </a:solidFill>
              <a:latin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95249</xdr:colOff>
      <xdr:row>0</xdr:row>
      <xdr:rowOff>0</xdr:rowOff>
    </xdr:from>
    <xdr:to>
      <xdr:col>4</xdr:col>
      <xdr:colOff>715874</xdr:colOff>
      <xdr:row>0</xdr:row>
      <xdr:rowOff>896400</xdr:rowOff>
    </xdr:to>
    <xdr:sp macro="" textlink="">
      <xdr:nvSpPr>
        <xdr:cNvPr id="3" name="Rectangle 2"/>
        <xdr:cNvSpPr/>
      </xdr:nvSpPr>
      <xdr:spPr bwMode="auto">
        <a:xfrm>
          <a:off x="638174" y="0"/>
          <a:ext cx="3240000" cy="8964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152399</xdr:colOff>
      <xdr:row>0</xdr:row>
      <xdr:rowOff>0</xdr:rowOff>
    </xdr:from>
    <xdr:to>
      <xdr:col>4</xdr:col>
      <xdr:colOff>773024</xdr:colOff>
      <xdr:row>0</xdr:row>
      <xdr:rowOff>896400</xdr:rowOff>
    </xdr:to>
    <xdr:sp macro="" textlink="">
      <xdr:nvSpPr>
        <xdr:cNvPr id="3" name="Rectangle 2"/>
        <xdr:cNvSpPr/>
      </xdr:nvSpPr>
      <xdr:spPr bwMode="auto">
        <a:xfrm>
          <a:off x="695324" y="0"/>
          <a:ext cx="3240000" cy="8964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180974</xdr:colOff>
      <xdr:row>0</xdr:row>
      <xdr:rowOff>0</xdr:rowOff>
    </xdr:from>
    <xdr:to>
      <xdr:col>4</xdr:col>
      <xdr:colOff>801599</xdr:colOff>
      <xdr:row>0</xdr:row>
      <xdr:rowOff>896400</xdr:rowOff>
    </xdr:to>
    <xdr:sp macro="" textlink="">
      <xdr:nvSpPr>
        <xdr:cNvPr id="3" name="Rectangle 2"/>
        <xdr:cNvSpPr/>
      </xdr:nvSpPr>
      <xdr:spPr bwMode="auto">
        <a:xfrm>
          <a:off x="723899" y="0"/>
          <a:ext cx="3240000" cy="8964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119059</xdr:colOff>
      <xdr:row>0</xdr:row>
      <xdr:rowOff>23814</xdr:rowOff>
    </xdr:from>
    <xdr:to>
      <xdr:col>3</xdr:col>
      <xdr:colOff>481009</xdr:colOff>
      <xdr:row>3</xdr:row>
      <xdr:rowOff>16670</xdr:rowOff>
    </xdr:to>
    <xdr:sp macro="" textlink="">
      <xdr:nvSpPr>
        <xdr:cNvPr id="6" name="Rectangle 5"/>
        <xdr:cNvSpPr/>
      </xdr:nvSpPr>
      <xdr:spPr bwMode="auto">
        <a:xfrm>
          <a:off x="881059" y="23814"/>
          <a:ext cx="1171575" cy="885825"/>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67</xdr:row>
      <xdr:rowOff>0</xdr:rowOff>
    </xdr:from>
    <xdr:to>
      <xdr:col>0</xdr:col>
      <xdr:colOff>295275</xdr:colOff>
      <xdr:row>68</xdr:row>
      <xdr:rowOff>9525</xdr:rowOff>
    </xdr:to>
    <xdr:sp macro="" textlink="">
      <xdr:nvSpPr>
        <xdr:cNvPr id="1230" name="Text Box 16">
          <a:extLst>
            <a:ext uri="{FF2B5EF4-FFF2-40B4-BE49-F238E27FC236}">
              <a16:creationId xmlns:a16="http://schemas.microsoft.com/office/drawing/2014/main" id="{00000000-0008-0000-0100-0000CE040000}"/>
            </a:ext>
          </a:extLst>
        </xdr:cNvPr>
        <xdr:cNvSpPr txBox="1">
          <a:spLocks noChangeArrowheads="1"/>
        </xdr:cNvSpPr>
      </xdr:nvSpPr>
      <xdr:spPr bwMode="auto">
        <a:xfrm>
          <a:off x="219075" y="22374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219075</xdr:colOff>
      <xdr:row>67</xdr:row>
      <xdr:rowOff>0</xdr:rowOff>
    </xdr:from>
    <xdr:to>
      <xdr:col>0</xdr:col>
      <xdr:colOff>295275</xdr:colOff>
      <xdr:row>68</xdr:row>
      <xdr:rowOff>9525</xdr:rowOff>
    </xdr:to>
    <xdr:sp macro="" textlink="">
      <xdr:nvSpPr>
        <xdr:cNvPr id="1231" name="Text Box 17">
          <a:extLst>
            <a:ext uri="{FF2B5EF4-FFF2-40B4-BE49-F238E27FC236}">
              <a16:creationId xmlns:a16="http://schemas.microsoft.com/office/drawing/2014/main" id="{00000000-0008-0000-0100-0000CF040000}"/>
            </a:ext>
          </a:extLst>
        </xdr:cNvPr>
        <xdr:cNvSpPr txBox="1">
          <a:spLocks noChangeArrowheads="1"/>
        </xdr:cNvSpPr>
      </xdr:nvSpPr>
      <xdr:spPr bwMode="auto">
        <a:xfrm>
          <a:off x="219075" y="22374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219075</xdr:colOff>
      <xdr:row>67</xdr:row>
      <xdr:rowOff>0</xdr:rowOff>
    </xdr:from>
    <xdr:to>
      <xdr:col>0</xdr:col>
      <xdr:colOff>295275</xdr:colOff>
      <xdr:row>68</xdr:row>
      <xdr:rowOff>9525</xdr:rowOff>
    </xdr:to>
    <xdr:sp macro="" textlink="">
      <xdr:nvSpPr>
        <xdr:cNvPr id="1232" name="Text Box 18">
          <a:extLst>
            <a:ext uri="{FF2B5EF4-FFF2-40B4-BE49-F238E27FC236}">
              <a16:creationId xmlns:a16="http://schemas.microsoft.com/office/drawing/2014/main" id="{00000000-0008-0000-0100-0000D0040000}"/>
            </a:ext>
          </a:extLst>
        </xdr:cNvPr>
        <xdr:cNvSpPr txBox="1">
          <a:spLocks noChangeArrowheads="1"/>
        </xdr:cNvSpPr>
      </xdr:nvSpPr>
      <xdr:spPr bwMode="auto">
        <a:xfrm>
          <a:off x="219075" y="22374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219075</xdr:colOff>
      <xdr:row>62</xdr:row>
      <xdr:rowOff>114300</xdr:rowOff>
    </xdr:from>
    <xdr:to>
      <xdr:col>0</xdr:col>
      <xdr:colOff>295275</xdr:colOff>
      <xdr:row>62</xdr:row>
      <xdr:rowOff>323850</xdr:rowOff>
    </xdr:to>
    <xdr:sp macro="" textlink="">
      <xdr:nvSpPr>
        <xdr:cNvPr id="1233" name="Text Box 20">
          <a:extLst>
            <a:ext uri="{FF2B5EF4-FFF2-40B4-BE49-F238E27FC236}">
              <a16:creationId xmlns:a16="http://schemas.microsoft.com/office/drawing/2014/main" id="{00000000-0008-0000-0100-0000D1040000}"/>
            </a:ext>
          </a:extLst>
        </xdr:cNvPr>
        <xdr:cNvSpPr txBox="1">
          <a:spLocks noChangeArrowheads="1"/>
        </xdr:cNvSpPr>
      </xdr:nvSpPr>
      <xdr:spPr bwMode="auto">
        <a:xfrm>
          <a:off x="219075" y="16878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219075</xdr:colOff>
      <xdr:row>67</xdr:row>
      <xdr:rowOff>0</xdr:rowOff>
    </xdr:from>
    <xdr:to>
      <xdr:col>0</xdr:col>
      <xdr:colOff>295275</xdr:colOff>
      <xdr:row>68</xdr:row>
      <xdr:rowOff>9525</xdr:rowOff>
    </xdr:to>
    <xdr:sp macro="" textlink="">
      <xdr:nvSpPr>
        <xdr:cNvPr id="1234" name="Text Box 78">
          <a:extLst>
            <a:ext uri="{FF2B5EF4-FFF2-40B4-BE49-F238E27FC236}">
              <a16:creationId xmlns:a16="http://schemas.microsoft.com/office/drawing/2014/main" id="{00000000-0008-0000-0100-0000D2040000}"/>
            </a:ext>
          </a:extLst>
        </xdr:cNvPr>
        <xdr:cNvSpPr txBox="1">
          <a:spLocks noChangeArrowheads="1"/>
        </xdr:cNvSpPr>
      </xdr:nvSpPr>
      <xdr:spPr bwMode="auto">
        <a:xfrm>
          <a:off x="219075" y="22374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219075</xdr:colOff>
      <xdr:row>67</xdr:row>
      <xdr:rowOff>0</xdr:rowOff>
    </xdr:from>
    <xdr:to>
      <xdr:col>0</xdr:col>
      <xdr:colOff>295275</xdr:colOff>
      <xdr:row>68</xdr:row>
      <xdr:rowOff>9525</xdr:rowOff>
    </xdr:to>
    <xdr:sp macro="" textlink="">
      <xdr:nvSpPr>
        <xdr:cNvPr id="1235" name="Text Box 79">
          <a:extLst>
            <a:ext uri="{FF2B5EF4-FFF2-40B4-BE49-F238E27FC236}">
              <a16:creationId xmlns:a16="http://schemas.microsoft.com/office/drawing/2014/main" id="{00000000-0008-0000-0100-0000D3040000}"/>
            </a:ext>
          </a:extLst>
        </xdr:cNvPr>
        <xdr:cNvSpPr txBox="1">
          <a:spLocks noChangeArrowheads="1"/>
        </xdr:cNvSpPr>
      </xdr:nvSpPr>
      <xdr:spPr bwMode="auto">
        <a:xfrm>
          <a:off x="219075" y="22374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219075</xdr:colOff>
      <xdr:row>67</xdr:row>
      <xdr:rowOff>0</xdr:rowOff>
    </xdr:from>
    <xdr:to>
      <xdr:col>0</xdr:col>
      <xdr:colOff>295275</xdr:colOff>
      <xdr:row>68</xdr:row>
      <xdr:rowOff>9525</xdr:rowOff>
    </xdr:to>
    <xdr:sp macro="" textlink="">
      <xdr:nvSpPr>
        <xdr:cNvPr id="1236" name="Text Box 80">
          <a:extLst>
            <a:ext uri="{FF2B5EF4-FFF2-40B4-BE49-F238E27FC236}">
              <a16:creationId xmlns:a16="http://schemas.microsoft.com/office/drawing/2014/main" id="{00000000-0008-0000-0100-0000D4040000}"/>
            </a:ext>
          </a:extLst>
        </xdr:cNvPr>
        <xdr:cNvSpPr txBox="1">
          <a:spLocks noChangeArrowheads="1"/>
        </xdr:cNvSpPr>
      </xdr:nvSpPr>
      <xdr:spPr bwMode="auto">
        <a:xfrm>
          <a:off x="219075" y="22374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219075</xdr:colOff>
      <xdr:row>67</xdr:row>
      <xdr:rowOff>0</xdr:rowOff>
    </xdr:from>
    <xdr:to>
      <xdr:col>0</xdr:col>
      <xdr:colOff>295275</xdr:colOff>
      <xdr:row>68</xdr:row>
      <xdr:rowOff>9525</xdr:rowOff>
    </xdr:to>
    <xdr:sp macro="" textlink="">
      <xdr:nvSpPr>
        <xdr:cNvPr id="1237" name="Text Box 81">
          <a:extLst>
            <a:ext uri="{FF2B5EF4-FFF2-40B4-BE49-F238E27FC236}">
              <a16:creationId xmlns:a16="http://schemas.microsoft.com/office/drawing/2014/main" id="{00000000-0008-0000-0100-0000D5040000}"/>
            </a:ext>
          </a:extLst>
        </xdr:cNvPr>
        <xdr:cNvSpPr txBox="1">
          <a:spLocks noChangeArrowheads="1"/>
        </xdr:cNvSpPr>
      </xdr:nvSpPr>
      <xdr:spPr bwMode="auto">
        <a:xfrm>
          <a:off x="219075" y="22374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219075</xdr:colOff>
      <xdr:row>63</xdr:row>
      <xdr:rowOff>114300</xdr:rowOff>
    </xdr:from>
    <xdr:to>
      <xdr:col>0</xdr:col>
      <xdr:colOff>295275</xdr:colOff>
      <xdr:row>63</xdr:row>
      <xdr:rowOff>323850</xdr:rowOff>
    </xdr:to>
    <xdr:sp macro="" textlink="">
      <xdr:nvSpPr>
        <xdr:cNvPr id="1238" name="Text Box 82">
          <a:extLst>
            <a:ext uri="{FF2B5EF4-FFF2-40B4-BE49-F238E27FC236}">
              <a16:creationId xmlns:a16="http://schemas.microsoft.com/office/drawing/2014/main" id="{00000000-0008-0000-0100-0000D6040000}"/>
            </a:ext>
          </a:extLst>
        </xdr:cNvPr>
        <xdr:cNvSpPr txBox="1">
          <a:spLocks noChangeArrowheads="1"/>
        </xdr:cNvSpPr>
      </xdr:nvSpPr>
      <xdr:spPr bwMode="auto">
        <a:xfrm>
          <a:off x="219075" y="18268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219075</xdr:colOff>
      <xdr:row>64</xdr:row>
      <xdr:rowOff>0</xdr:rowOff>
    </xdr:from>
    <xdr:to>
      <xdr:col>0</xdr:col>
      <xdr:colOff>295275</xdr:colOff>
      <xdr:row>64</xdr:row>
      <xdr:rowOff>209550</xdr:rowOff>
    </xdr:to>
    <xdr:sp macro="" textlink="">
      <xdr:nvSpPr>
        <xdr:cNvPr id="1239" name="Text Box 83">
          <a:extLst>
            <a:ext uri="{FF2B5EF4-FFF2-40B4-BE49-F238E27FC236}">
              <a16:creationId xmlns:a16="http://schemas.microsoft.com/office/drawing/2014/main" id="{00000000-0008-0000-0100-0000D7040000}"/>
            </a:ext>
          </a:extLst>
        </xdr:cNvPr>
        <xdr:cNvSpPr txBox="1">
          <a:spLocks noChangeArrowheads="1"/>
        </xdr:cNvSpPr>
      </xdr:nvSpPr>
      <xdr:spPr bwMode="auto">
        <a:xfrm>
          <a:off x="219075" y="1954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38100</xdr:colOff>
      <xdr:row>0</xdr:row>
      <xdr:rowOff>0</xdr:rowOff>
    </xdr:from>
    <xdr:to>
      <xdr:col>0</xdr:col>
      <xdr:colOff>1209675</xdr:colOff>
      <xdr:row>4</xdr:row>
      <xdr:rowOff>276225</xdr:rowOff>
    </xdr:to>
    <xdr:sp macro="" textlink="">
      <xdr:nvSpPr>
        <xdr:cNvPr id="15" name="Rectangle 14"/>
        <xdr:cNvSpPr/>
      </xdr:nvSpPr>
      <xdr:spPr bwMode="auto">
        <a:xfrm>
          <a:off x="38100" y="0"/>
          <a:ext cx="1171575" cy="885825"/>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0</xdr:row>
      <xdr:rowOff>9525</xdr:rowOff>
    </xdr:from>
    <xdr:to>
      <xdr:col>4</xdr:col>
      <xdr:colOff>805834</xdr:colOff>
      <xdr:row>0</xdr:row>
      <xdr:rowOff>904875</xdr:rowOff>
    </xdr:to>
    <xdr:sp macro="" textlink="">
      <xdr:nvSpPr>
        <xdr:cNvPr id="6" name="Rectangle 5"/>
        <xdr:cNvSpPr>
          <a:spLocks noChangeArrowheads="1"/>
        </xdr:cNvSpPr>
      </xdr:nvSpPr>
      <xdr:spPr bwMode="auto">
        <a:xfrm>
          <a:off x="560917" y="9525"/>
          <a:ext cx="3240000" cy="89535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0</xdr:row>
      <xdr:rowOff>57150</xdr:rowOff>
    </xdr:from>
    <xdr:to>
      <xdr:col>4</xdr:col>
      <xdr:colOff>677775</xdr:colOff>
      <xdr:row>0</xdr:row>
      <xdr:rowOff>952500</xdr:rowOff>
    </xdr:to>
    <xdr:sp macro="" textlink="">
      <xdr:nvSpPr>
        <xdr:cNvPr id="7" name="Rectangle 6"/>
        <xdr:cNvSpPr>
          <a:spLocks noChangeArrowheads="1"/>
        </xdr:cNvSpPr>
      </xdr:nvSpPr>
      <xdr:spPr bwMode="auto">
        <a:xfrm>
          <a:off x="600075" y="57150"/>
          <a:ext cx="3240000" cy="89535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161924</xdr:colOff>
      <xdr:row>0</xdr:row>
      <xdr:rowOff>19050</xdr:rowOff>
    </xdr:from>
    <xdr:to>
      <xdr:col>4</xdr:col>
      <xdr:colOff>782549</xdr:colOff>
      <xdr:row>0</xdr:row>
      <xdr:rowOff>915450</xdr:rowOff>
    </xdr:to>
    <xdr:sp macro="" textlink="">
      <xdr:nvSpPr>
        <xdr:cNvPr id="3" name="Rectangle 2"/>
        <xdr:cNvSpPr/>
      </xdr:nvSpPr>
      <xdr:spPr bwMode="auto">
        <a:xfrm>
          <a:off x="704849" y="19050"/>
          <a:ext cx="3240000" cy="8964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190499</xdr:colOff>
      <xdr:row>0</xdr:row>
      <xdr:rowOff>0</xdr:rowOff>
    </xdr:from>
    <xdr:to>
      <xdr:col>4</xdr:col>
      <xdr:colOff>811124</xdr:colOff>
      <xdr:row>0</xdr:row>
      <xdr:rowOff>896400</xdr:rowOff>
    </xdr:to>
    <xdr:sp macro="" textlink="">
      <xdr:nvSpPr>
        <xdr:cNvPr id="3" name="Rectangle 2"/>
        <xdr:cNvSpPr/>
      </xdr:nvSpPr>
      <xdr:spPr bwMode="auto">
        <a:xfrm>
          <a:off x="733424" y="0"/>
          <a:ext cx="3240000" cy="8964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247649</xdr:colOff>
      <xdr:row>0</xdr:row>
      <xdr:rowOff>0</xdr:rowOff>
    </xdr:from>
    <xdr:to>
      <xdr:col>4</xdr:col>
      <xdr:colOff>868274</xdr:colOff>
      <xdr:row>0</xdr:row>
      <xdr:rowOff>896400</xdr:rowOff>
    </xdr:to>
    <xdr:sp macro="" textlink="">
      <xdr:nvSpPr>
        <xdr:cNvPr id="3" name="Rectangle 2"/>
        <xdr:cNvSpPr/>
      </xdr:nvSpPr>
      <xdr:spPr bwMode="auto">
        <a:xfrm>
          <a:off x="790574" y="0"/>
          <a:ext cx="3240000" cy="8964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247649</xdr:colOff>
      <xdr:row>0</xdr:row>
      <xdr:rowOff>0</xdr:rowOff>
    </xdr:from>
    <xdr:to>
      <xdr:col>4</xdr:col>
      <xdr:colOff>868274</xdr:colOff>
      <xdr:row>0</xdr:row>
      <xdr:rowOff>896400</xdr:rowOff>
    </xdr:to>
    <xdr:sp macro="" textlink="">
      <xdr:nvSpPr>
        <xdr:cNvPr id="3" name="Rectangle 2"/>
        <xdr:cNvSpPr/>
      </xdr:nvSpPr>
      <xdr:spPr bwMode="auto">
        <a:xfrm>
          <a:off x="790574" y="0"/>
          <a:ext cx="3240000" cy="8964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228599</xdr:colOff>
      <xdr:row>0</xdr:row>
      <xdr:rowOff>0</xdr:rowOff>
    </xdr:from>
    <xdr:to>
      <xdr:col>4</xdr:col>
      <xdr:colOff>849224</xdr:colOff>
      <xdr:row>1</xdr:row>
      <xdr:rowOff>1050</xdr:rowOff>
    </xdr:to>
    <xdr:sp macro="" textlink="">
      <xdr:nvSpPr>
        <xdr:cNvPr id="4" name="Rectangle 3"/>
        <xdr:cNvSpPr/>
      </xdr:nvSpPr>
      <xdr:spPr bwMode="auto">
        <a:xfrm>
          <a:off x="771524" y="0"/>
          <a:ext cx="3240000" cy="99165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10"/>
    <pageSetUpPr fitToPage="1"/>
  </sheetPr>
  <dimension ref="A3:D53"/>
  <sheetViews>
    <sheetView workbookViewId="0"/>
  </sheetViews>
  <sheetFormatPr baseColWidth="10" defaultRowHeight="12.75" x14ac:dyDescent="0.2"/>
  <cols>
    <col min="2" max="2" width="116.85546875" customWidth="1"/>
  </cols>
  <sheetData>
    <row r="3" spans="3:4" ht="12.75" customHeight="1" x14ac:dyDescent="0.2">
      <c r="C3" s="435"/>
      <c r="D3" s="435"/>
    </row>
    <row r="4" spans="3:4" x14ac:dyDescent="0.2">
      <c r="C4" s="435"/>
      <c r="D4" s="435"/>
    </row>
    <row r="5" spans="3:4" x14ac:dyDescent="0.2">
      <c r="C5" s="435"/>
      <c r="D5" s="435"/>
    </row>
    <row r="6" spans="3:4" x14ac:dyDescent="0.2">
      <c r="C6" s="435"/>
      <c r="D6" s="435"/>
    </row>
    <row r="7" spans="3:4" x14ac:dyDescent="0.2">
      <c r="C7" s="435"/>
      <c r="D7" s="435"/>
    </row>
    <row r="8" spans="3:4" x14ac:dyDescent="0.2">
      <c r="C8" s="435"/>
      <c r="D8" s="435"/>
    </row>
    <row r="9" spans="3:4" x14ac:dyDescent="0.2">
      <c r="C9" s="435"/>
      <c r="D9" s="435"/>
    </row>
    <row r="53" spans="1:4" s="433" customFormat="1" x14ac:dyDescent="0.2">
      <c r="A53" s="432"/>
      <c r="B53" s="434"/>
      <c r="C53" s="432"/>
      <c r="D53" s="432"/>
    </row>
  </sheetData>
  <phoneticPr fontId="29" type="noConversion"/>
  <pageMargins left="0.41" right="0.32" top="0.4" bottom="0.46" header="0.17" footer="0.17"/>
  <pageSetup paperSize="9" scale="76" fitToHeight="10" orientation="portrait" r:id="rId1"/>
  <headerFooter alignWithMargins="0">
    <oddFooter>&amp;R&amp;A &amp;P/&amp;N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indexed="15"/>
  </sheetPr>
  <dimension ref="A1:Y277"/>
  <sheetViews>
    <sheetView zoomScaleNormal="100" workbookViewId="0">
      <selection activeCell="B3" sqref="B3"/>
    </sheetView>
  </sheetViews>
  <sheetFormatPr baseColWidth="10" defaultColWidth="11.42578125" defaultRowHeight="12.75" x14ac:dyDescent="0.2"/>
  <cols>
    <col min="1" max="1" width="8.1406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hidden="1" customWidth="1"/>
    <col min="24" max="24" width="11.42578125" style="93"/>
    <col min="25" max="16384" width="11.42578125" style="133"/>
  </cols>
  <sheetData>
    <row r="1" spans="1:25" s="93" customFormat="1" ht="78" customHeight="1" x14ac:dyDescent="0.2">
      <c r="A1" s="599"/>
      <c r="B1" s="663"/>
      <c r="C1" s="664"/>
      <c r="D1" s="664"/>
      <c r="E1" s="665"/>
      <c r="F1" s="666" t="s">
        <v>368</v>
      </c>
      <c r="G1" s="667"/>
      <c r="H1" s="667"/>
      <c r="I1" s="667"/>
      <c r="J1" s="667"/>
      <c r="K1" s="667"/>
      <c r="L1" s="667"/>
      <c r="M1" s="668"/>
      <c r="N1" s="505"/>
      <c r="O1" s="181"/>
      <c r="P1" s="67"/>
      <c r="Q1" s="67" t="s">
        <v>59</v>
      </c>
      <c r="R1" s="67" t="s">
        <v>57</v>
      </c>
      <c r="S1" s="67" t="s">
        <v>40</v>
      </c>
      <c r="T1" s="130" t="s">
        <v>92</v>
      </c>
      <c r="U1" s="130" t="s">
        <v>98</v>
      </c>
      <c r="V1" s="67" t="s">
        <v>105</v>
      </c>
      <c r="W1" s="136"/>
      <c r="Y1" s="67"/>
    </row>
    <row r="2" spans="1:25" s="93" customFormat="1" ht="12.75" customHeight="1" x14ac:dyDescent="0.2">
      <c r="G2" s="4"/>
      <c r="H2" s="182"/>
      <c r="I2" s="98"/>
      <c r="J2" s="188"/>
      <c r="K2" s="188"/>
      <c r="L2" s="188"/>
      <c r="M2" s="188"/>
      <c r="N2" s="455"/>
      <c r="O2" s="181"/>
      <c r="P2" s="93" t="s">
        <v>108</v>
      </c>
      <c r="Q2" s="93" t="s">
        <v>58</v>
      </c>
      <c r="R2" s="93" t="s">
        <v>51</v>
      </c>
      <c r="S2" s="137" t="s">
        <v>363</v>
      </c>
      <c r="T2" s="167">
        <f>IF(L25="Coût marginal",1,2)</f>
        <v>2</v>
      </c>
      <c r="V2" s="428" t="s">
        <v>246</v>
      </c>
      <c r="W2" s="135"/>
    </row>
    <row r="3" spans="1:25" s="93" customFormat="1" x14ac:dyDescent="0.2">
      <c r="J3" s="479"/>
      <c r="K3" s="479"/>
      <c r="L3" s="479"/>
      <c r="M3" s="479"/>
      <c r="N3" s="479"/>
      <c r="P3" s="93" t="s">
        <v>109</v>
      </c>
      <c r="Q3" s="93" t="s">
        <v>38</v>
      </c>
      <c r="R3" s="93" t="s">
        <v>52</v>
      </c>
      <c r="S3" s="137" t="s">
        <v>99</v>
      </c>
      <c r="T3" s="167"/>
      <c r="V3" s="428" t="s">
        <v>247</v>
      </c>
      <c r="W3" s="135"/>
    </row>
    <row r="4" spans="1:25" s="93" customFormat="1" ht="30.75" customHeight="1" x14ac:dyDescent="0.2">
      <c r="D4" s="102"/>
      <c r="E4" s="68" t="s">
        <v>110</v>
      </c>
      <c r="F4" s="69">
        <v>8</v>
      </c>
      <c r="G4" s="749" t="s">
        <v>80</v>
      </c>
      <c r="H4" s="750"/>
      <c r="I4" s="750"/>
      <c r="J4" s="750"/>
      <c r="K4" s="751"/>
      <c r="R4" s="93" t="s">
        <v>106</v>
      </c>
      <c r="S4" s="138" t="s">
        <v>113</v>
      </c>
      <c r="T4" s="131" t="s">
        <v>93</v>
      </c>
      <c r="U4" s="132" t="s">
        <v>97</v>
      </c>
      <c r="V4" s="428" t="s">
        <v>248</v>
      </c>
    </row>
    <row r="5" spans="1:25" s="93" customFormat="1" ht="18" x14ac:dyDescent="0.25">
      <c r="E5" s="70"/>
      <c r="F5" s="183"/>
      <c r="G5" s="183"/>
      <c r="H5" s="183"/>
      <c r="I5" s="28"/>
      <c r="J5" s="757" t="s">
        <v>66</v>
      </c>
      <c r="K5" s="758"/>
      <c r="L5" s="758"/>
      <c r="M5" s="759"/>
      <c r="R5" s="93" t="s">
        <v>53</v>
      </c>
      <c r="S5" s="138" t="s">
        <v>104</v>
      </c>
      <c r="T5" s="184" t="s">
        <v>94</v>
      </c>
      <c r="U5" s="185">
        <v>0.08</v>
      </c>
      <c r="V5" s="428" t="s">
        <v>249</v>
      </c>
      <c r="W5" s="135"/>
    </row>
    <row r="6" spans="1:25" s="93" customFormat="1" x14ac:dyDescent="0.2">
      <c r="J6" s="755" t="str">
        <f>'Fiche Identité'!E2</f>
        <v xml:space="preserve">N° de dossier : </v>
      </c>
      <c r="K6" s="837"/>
      <c r="L6" s="760" t="str">
        <f>CONCATENATE('Fiche Identité'!F2,"-08")</f>
        <v>ANR--08</v>
      </c>
      <c r="M6" s="761"/>
      <c r="R6" s="93" t="s">
        <v>107</v>
      </c>
      <c r="S6" s="138" t="s">
        <v>100</v>
      </c>
      <c r="T6" s="186" t="s">
        <v>95</v>
      </c>
      <c r="U6" s="187">
        <v>0.2</v>
      </c>
      <c r="V6" s="428" t="s">
        <v>250</v>
      </c>
      <c r="W6" s="135"/>
    </row>
    <row r="7" spans="1:25" s="93" customFormat="1" ht="15" customHeight="1" x14ac:dyDescent="0.25">
      <c r="A7" s="36" t="s">
        <v>67</v>
      </c>
      <c r="B7" s="72"/>
      <c r="C7" s="72"/>
      <c r="D7" s="72"/>
      <c r="E7" s="72"/>
      <c r="F7" s="72"/>
      <c r="G7" s="73"/>
      <c r="H7" s="752" t="s">
        <v>69</v>
      </c>
      <c r="I7" s="753"/>
      <c r="J7" s="754"/>
      <c r="K7" s="74" t="s">
        <v>46</v>
      </c>
      <c r="N7" s="188"/>
      <c r="R7" s="93" t="s">
        <v>54</v>
      </c>
      <c r="S7" s="138" t="s">
        <v>101</v>
      </c>
      <c r="T7" s="189"/>
      <c r="U7" s="187">
        <v>0.4</v>
      </c>
      <c r="V7" s="428" t="s">
        <v>251</v>
      </c>
      <c r="W7" s="135"/>
    </row>
    <row r="8" spans="1:25" s="93" customFormat="1" ht="8.25" customHeight="1" x14ac:dyDescent="0.25">
      <c r="A8" s="75"/>
      <c r="B8" s="76"/>
      <c r="C8" s="76"/>
      <c r="D8" s="76"/>
      <c r="E8" s="76"/>
      <c r="F8" s="76"/>
      <c r="G8" s="77"/>
      <c r="H8" s="78"/>
      <c r="K8" s="3"/>
      <c r="L8" s="79"/>
      <c r="M8" s="79"/>
      <c r="N8" s="74"/>
      <c r="Q8" s="71"/>
      <c r="R8" s="93" t="s">
        <v>55</v>
      </c>
      <c r="S8" s="137" t="s">
        <v>102</v>
      </c>
      <c r="T8" s="190"/>
      <c r="U8" s="187">
        <v>7.0000000000000007E-2</v>
      </c>
      <c r="V8" s="428" t="s">
        <v>252</v>
      </c>
      <c r="W8" s="135"/>
    </row>
    <row r="9" spans="1:25" s="93" customFormat="1" ht="14.25" x14ac:dyDescent="0.2">
      <c r="B9" s="80" t="s">
        <v>86</v>
      </c>
      <c r="C9" s="80"/>
      <c r="D9" s="80" t="s">
        <v>87</v>
      </c>
      <c r="E9" s="80"/>
      <c r="F9" s="80" t="s">
        <v>88</v>
      </c>
      <c r="J9" s="164" t="s">
        <v>89</v>
      </c>
      <c r="K9" s="164"/>
      <c r="L9" s="74" t="s">
        <v>174</v>
      </c>
      <c r="M9" s="74"/>
      <c r="N9" s="276"/>
      <c r="O9" s="116"/>
      <c r="Q9" s="71"/>
      <c r="R9" s="93" t="s">
        <v>56</v>
      </c>
      <c r="S9" s="138" t="s">
        <v>103</v>
      </c>
      <c r="T9" s="191" t="s">
        <v>96</v>
      </c>
      <c r="U9" s="192">
        <v>0</v>
      </c>
      <c r="V9" s="428" t="s">
        <v>253</v>
      </c>
      <c r="W9" s="135"/>
    </row>
    <row r="10" spans="1:25" s="93" customFormat="1" ht="15.75" thickBot="1" x14ac:dyDescent="0.3">
      <c r="B10" s="295"/>
      <c r="C10" s="142"/>
      <c r="D10" s="737"/>
      <c r="E10" s="738"/>
      <c r="F10" s="734"/>
      <c r="G10" s="735"/>
      <c r="H10" s="736"/>
      <c r="I10" s="2"/>
      <c r="J10" s="297"/>
      <c r="K10" s="193"/>
      <c r="L10" s="316"/>
      <c r="M10" s="316"/>
      <c r="N10" s="81"/>
      <c r="O10" s="194"/>
      <c r="R10" s="195" t="s">
        <v>77</v>
      </c>
      <c r="S10" s="133"/>
      <c r="T10" s="196"/>
      <c r="U10" s="192">
        <v>0</v>
      </c>
      <c r="V10" s="428" t="s">
        <v>254</v>
      </c>
      <c r="W10" s="136"/>
    </row>
    <row r="11" spans="1:25" s="93" customFormat="1" ht="16.5" customHeight="1" x14ac:dyDescent="0.2">
      <c r="B11" s="82" t="s">
        <v>90</v>
      </c>
      <c r="C11" s="83"/>
      <c r="D11" s="82"/>
      <c r="E11" s="766" t="s">
        <v>122</v>
      </c>
      <c r="F11" s="766"/>
      <c r="G11" s="30"/>
      <c r="H11" s="80" t="s">
        <v>91</v>
      </c>
      <c r="I11" s="30"/>
      <c r="J11" s="30"/>
      <c r="L11" s="81"/>
      <c r="M11" s="81"/>
      <c r="O11" s="116"/>
      <c r="S11" s="133"/>
      <c r="V11" s="428" t="s">
        <v>255</v>
      </c>
      <c r="W11" s="135"/>
    </row>
    <row r="12" spans="1:25" s="93" customFormat="1" ht="15" thickBot="1" x14ac:dyDescent="0.25">
      <c r="B12" s="770"/>
      <c r="C12" s="770"/>
      <c r="D12" s="122"/>
      <c r="E12" s="769"/>
      <c r="F12" s="769"/>
      <c r="G12" s="82"/>
      <c r="H12" s="727"/>
      <c r="I12" s="727"/>
      <c r="J12" s="727"/>
      <c r="K12" s="727"/>
      <c r="S12" s="133"/>
      <c r="V12" s="428" t="s">
        <v>256</v>
      </c>
      <c r="W12" s="135"/>
    </row>
    <row r="13" spans="1:25" s="116" customFormat="1" x14ac:dyDescent="0.2">
      <c r="B13" s="143"/>
      <c r="C13" s="21"/>
      <c r="D13" s="144"/>
      <c r="E13" s="141"/>
      <c r="F13" s="35"/>
      <c r="G13" s="180"/>
      <c r="H13" s="197"/>
      <c r="I13" s="198"/>
      <c r="J13" s="198"/>
      <c r="K13" s="198"/>
      <c r="S13" s="133"/>
      <c r="V13" s="429" t="s">
        <v>257</v>
      </c>
      <c r="W13" s="136"/>
      <c r="X13" s="93"/>
    </row>
    <row r="14" spans="1:25" s="116" customFormat="1" ht="14.25" x14ac:dyDescent="0.2">
      <c r="B14" s="743" t="s">
        <v>129</v>
      </c>
      <c r="C14" s="744"/>
      <c r="D14" s="741" t="s">
        <v>196</v>
      </c>
      <c r="E14" s="742"/>
      <c r="F14" s="720" t="str">
        <f>IF(E23="","",E23)</f>
        <v/>
      </c>
      <c r="G14" s="720"/>
      <c r="H14" s="720"/>
      <c r="I14" s="720"/>
      <c r="J14" s="720"/>
      <c r="K14" s="720"/>
      <c r="S14" s="133"/>
      <c r="V14" s="428" t="s">
        <v>258</v>
      </c>
      <c r="W14" s="136"/>
      <c r="X14" s="93"/>
    </row>
    <row r="15" spans="1:25" s="116" customFormat="1" ht="14.25" customHeight="1" x14ac:dyDescent="0.2">
      <c r="B15" s="745"/>
      <c r="C15" s="744"/>
      <c r="D15" s="696" t="s">
        <v>30</v>
      </c>
      <c r="E15" s="696"/>
      <c r="F15" s="442" t="str">
        <f>IF(F53="","",F53)</f>
        <v/>
      </c>
      <c r="G15" s="83"/>
      <c r="H15" s="83"/>
      <c r="I15" s="83"/>
      <c r="J15" s="83"/>
      <c r="K15" s="83"/>
      <c r="P15" s="93"/>
      <c r="S15" s="93"/>
      <c r="V15" s="43" t="s">
        <v>259</v>
      </c>
    </row>
    <row r="16" spans="1:25" s="116" customFormat="1" ht="14.25" x14ac:dyDescent="0.2">
      <c r="B16" s="745"/>
      <c r="C16" s="744"/>
      <c r="D16" s="696" t="s">
        <v>32</v>
      </c>
      <c r="E16" s="719"/>
      <c r="F16" s="720" t="str">
        <f>IF(F54="","",F54)</f>
        <v/>
      </c>
      <c r="G16" s="720"/>
      <c r="H16" s="720"/>
      <c r="I16" s="720"/>
      <c r="J16" s="720"/>
      <c r="K16" s="720"/>
      <c r="V16" s="22" t="s">
        <v>260</v>
      </c>
    </row>
    <row r="17" spans="1:24" s="116" customFormat="1" ht="14.25" x14ac:dyDescent="0.2">
      <c r="B17" s="745"/>
      <c r="C17" s="744"/>
      <c r="D17" s="696" t="s">
        <v>33</v>
      </c>
      <c r="E17" s="696"/>
      <c r="F17" s="720" t="str">
        <f>IF(F55="","",F55)</f>
        <v/>
      </c>
      <c r="G17" s="720"/>
      <c r="H17" s="720"/>
      <c r="I17" s="720"/>
      <c r="J17" s="720"/>
      <c r="K17" s="720"/>
      <c r="S17" s="436" t="s">
        <v>321</v>
      </c>
      <c r="T17" s="436" t="s">
        <v>289</v>
      </c>
      <c r="V17" s="22" t="s">
        <v>261</v>
      </c>
    </row>
    <row r="18" spans="1:24" s="93" customFormat="1" ht="12.75" customHeight="1" x14ac:dyDescent="0.2">
      <c r="A18" s="117"/>
      <c r="B18" s="745"/>
      <c r="C18" s="744"/>
      <c r="D18" s="696" t="s">
        <v>31</v>
      </c>
      <c r="E18" s="696"/>
      <c r="F18" s="569" t="str">
        <f>IF(F56="","",F56)</f>
        <v/>
      </c>
      <c r="G18" s="50" t="s">
        <v>27</v>
      </c>
      <c r="H18" s="720" t="str">
        <f>IF(H56="","",H56)</f>
        <v/>
      </c>
      <c r="I18" s="720"/>
      <c r="J18" s="720"/>
      <c r="K18" s="720"/>
      <c r="L18" s="76"/>
      <c r="M18" s="76"/>
      <c r="N18" s="124"/>
      <c r="S18" s="437" t="s">
        <v>290</v>
      </c>
      <c r="T18" s="437" t="s">
        <v>291</v>
      </c>
      <c r="V18" s="428" t="s">
        <v>262</v>
      </c>
      <c r="W18" s="116"/>
    </row>
    <row r="19" spans="1:24" s="93" customFormat="1" ht="14.25" x14ac:dyDescent="0.2">
      <c r="A19" s="117"/>
      <c r="B19" s="745"/>
      <c r="C19" s="744"/>
      <c r="D19" s="119"/>
      <c r="E19" s="119"/>
      <c r="F19" s="122"/>
      <c r="G19" s="263" t="s">
        <v>28</v>
      </c>
      <c r="H19" s="443" t="str">
        <f>IF(H57="","",H57)</f>
        <v/>
      </c>
      <c r="I19" s="264" t="s">
        <v>29</v>
      </c>
      <c r="J19" s="694" t="str">
        <f>IF(J57="","",J57)</f>
        <v/>
      </c>
      <c r="K19" s="695"/>
      <c r="L19" s="124"/>
      <c r="M19" s="124"/>
      <c r="N19" s="124"/>
      <c r="S19" s="437" t="s">
        <v>292</v>
      </c>
      <c r="T19" s="437" t="s">
        <v>293</v>
      </c>
      <c r="V19" s="22" t="s">
        <v>263</v>
      </c>
      <c r="W19" s="116"/>
    </row>
    <row r="20" spans="1:24" s="116" customFormat="1" x14ac:dyDescent="0.2">
      <c r="B20" s="143"/>
      <c r="C20" s="21"/>
      <c r="D20" s="144"/>
      <c r="E20" s="141"/>
      <c r="F20" s="35"/>
      <c r="G20" s="180"/>
      <c r="H20" s="197"/>
      <c r="I20" s="198"/>
      <c r="J20" s="198"/>
      <c r="K20" s="198"/>
      <c r="S20" s="437" t="s">
        <v>294</v>
      </c>
      <c r="T20" s="437" t="s">
        <v>295</v>
      </c>
      <c r="V20" s="22" t="s">
        <v>264</v>
      </c>
      <c r="W20" s="136"/>
      <c r="X20" s="93"/>
    </row>
    <row r="21" spans="1:24" s="92" customFormat="1" ht="15" customHeight="1" x14ac:dyDescent="0.2">
      <c r="A21" s="88" t="s">
        <v>63</v>
      </c>
      <c r="B21" s="89"/>
      <c r="C21" s="89"/>
      <c r="D21" s="89"/>
      <c r="E21" s="89"/>
      <c r="F21" s="89"/>
      <c r="G21" s="90"/>
      <c r="H21" s="90"/>
      <c r="I21" s="90"/>
      <c r="J21" s="90"/>
      <c r="K21" s="91"/>
      <c r="L21" s="90"/>
      <c r="M21" s="90"/>
      <c r="N21" s="493"/>
      <c r="S21" s="437" t="s">
        <v>296</v>
      </c>
      <c r="T21" s="437" t="s">
        <v>297</v>
      </c>
      <c r="V21" s="428" t="s">
        <v>265</v>
      </c>
      <c r="W21" s="134"/>
      <c r="X21" s="93"/>
    </row>
    <row r="22" spans="1:24" s="93" customFormat="1" ht="7.5" customHeight="1" x14ac:dyDescent="0.25">
      <c r="B22" s="94"/>
      <c r="C22" s="95"/>
      <c r="D22" s="96"/>
      <c r="E22" s="96"/>
      <c r="F22" s="96"/>
      <c r="K22" s="97"/>
      <c r="N22" s="98"/>
      <c r="S22" s="437" t="s">
        <v>298</v>
      </c>
      <c r="T22" s="437" t="s">
        <v>299</v>
      </c>
      <c r="V22" s="22" t="s">
        <v>266</v>
      </c>
      <c r="W22" s="136"/>
    </row>
    <row r="23" spans="1:24" s="93" customFormat="1" ht="41.25" customHeight="1" thickBot="1" x14ac:dyDescent="0.25">
      <c r="A23" s="99"/>
      <c r="B23" s="739" t="s">
        <v>117</v>
      </c>
      <c r="C23" s="740"/>
      <c r="D23" s="739"/>
      <c r="E23" s="762"/>
      <c r="F23" s="763"/>
      <c r="G23" s="763"/>
      <c r="H23" s="763"/>
      <c r="I23" s="763"/>
      <c r="J23" s="763"/>
      <c r="K23" s="764"/>
      <c r="L23" s="765"/>
      <c r="M23" s="495"/>
      <c r="N23" s="98"/>
      <c r="S23" s="437" t="s">
        <v>300</v>
      </c>
      <c r="T23" s="437" t="s">
        <v>301</v>
      </c>
      <c r="V23" s="430" t="s">
        <v>267</v>
      </c>
      <c r="W23" s="136"/>
    </row>
    <row r="24" spans="1:24" s="93" customFormat="1" ht="33.75" customHeight="1" thickBot="1" x14ac:dyDescent="0.25">
      <c r="A24" s="100"/>
      <c r="B24" s="739" t="s">
        <v>60</v>
      </c>
      <c r="C24" s="740"/>
      <c r="D24" s="739"/>
      <c r="E24" s="771"/>
      <c r="F24" s="772"/>
      <c r="G24" s="772"/>
      <c r="H24" s="129"/>
      <c r="I24" s="199"/>
      <c r="J24" s="181"/>
      <c r="K24" s="181"/>
      <c r="Q24" s="167"/>
      <c r="S24" s="437" t="s">
        <v>302</v>
      </c>
      <c r="T24" s="437" t="s">
        <v>301</v>
      </c>
      <c r="V24" s="428" t="s">
        <v>268</v>
      </c>
      <c r="W24" s="136"/>
    </row>
    <row r="25" spans="1:24" s="102" customFormat="1" ht="23.25" customHeight="1" thickBot="1" x14ac:dyDescent="0.25">
      <c r="A25" s="100"/>
      <c r="B25" s="739" t="s">
        <v>40</v>
      </c>
      <c r="C25" s="740"/>
      <c r="D25" s="739"/>
      <c r="E25" s="636"/>
      <c r="F25" s="636"/>
      <c r="G25" s="636"/>
      <c r="H25" s="748"/>
      <c r="I25" s="767" t="s">
        <v>111</v>
      </c>
      <c r="J25" s="768"/>
      <c r="K25" s="768"/>
      <c r="L25" s="298"/>
      <c r="M25" s="496"/>
      <c r="N25" s="139"/>
      <c r="O25" s="101"/>
      <c r="Q25" s="167"/>
      <c r="S25" s="437" t="s">
        <v>303</v>
      </c>
      <c r="T25" s="437" t="s">
        <v>301</v>
      </c>
      <c r="V25" s="428" t="s">
        <v>269</v>
      </c>
      <c r="W25" s="135"/>
      <c r="X25" s="93"/>
    </row>
    <row r="26" spans="1:24" s="28" customFormat="1" ht="15" customHeight="1" x14ac:dyDescent="0.2">
      <c r="B26" s="143"/>
      <c r="C26" s="143"/>
      <c r="D26" s="178"/>
      <c r="E26" s="127"/>
      <c r="F26" s="127"/>
      <c r="G26" s="128"/>
      <c r="I26" s="177"/>
      <c r="J26" s="177"/>
      <c r="K26" s="177"/>
      <c r="L26" s="177"/>
      <c r="M26" s="177"/>
      <c r="Q26" s="167"/>
      <c r="S26" s="437" t="s">
        <v>304</v>
      </c>
      <c r="T26" s="437" t="s">
        <v>301</v>
      </c>
      <c r="V26" s="428" t="s">
        <v>270</v>
      </c>
      <c r="W26" s="136"/>
    </row>
    <row r="27" spans="1:24" s="28" customFormat="1" ht="14.25" x14ac:dyDescent="0.2">
      <c r="A27" s="302"/>
      <c r="B27" s="151" t="s">
        <v>126</v>
      </c>
      <c r="C27" s="151"/>
      <c r="D27" s="178"/>
      <c r="E27" s="733"/>
      <c r="F27" s="747"/>
      <c r="G27" s="747"/>
      <c r="H27" s="198"/>
      <c r="I27" s="264" t="str">
        <f>IF(E27="Autre","Préciser : ","")</f>
        <v/>
      </c>
      <c r="J27" s="477"/>
      <c r="K27" s="478"/>
      <c r="L27" s="478"/>
      <c r="M27" s="478"/>
      <c r="N27" s="478"/>
      <c r="Q27" s="167"/>
      <c r="S27" s="437" t="s">
        <v>281</v>
      </c>
      <c r="T27" s="437" t="s">
        <v>305</v>
      </c>
      <c r="V27" s="428" t="s">
        <v>271</v>
      </c>
      <c r="W27" s="136"/>
    </row>
    <row r="28" spans="1:24" s="28" customFormat="1" x14ac:dyDescent="0.2">
      <c r="A28" s="198"/>
      <c r="B28" s="143"/>
      <c r="C28" s="143"/>
      <c r="D28" s="178"/>
      <c r="E28" s="127"/>
      <c r="F28" s="127"/>
      <c r="G28" s="128"/>
      <c r="H28" s="198"/>
      <c r="I28" s="265"/>
      <c r="J28" s="265"/>
      <c r="K28" s="265"/>
      <c r="L28" s="265"/>
      <c r="M28" s="265"/>
      <c r="N28" s="198"/>
      <c r="Q28" s="167"/>
      <c r="S28" s="437" t="s">
        <v>284</v>
      </c>
      <c r="T28" s="437" t="s">
        <v>306</v>
      </c>
      <c r="V28" s="428" t="s">
        <v>272</v>
      </c>
      <c r="W28" s="136"/>
    </row>
    <row r="29" spans="1:24" s="28" customFormat="1" ht="14.25" x14ac:dyDescent="0.2">
      <c r="A29" s="198"/>
      <c r="B29" s="743" t="s">
        <v>128</v>
      </c>
      <c r="C29" s="744"/>
      <c r="D29" s="741" t="s">
        <v>196</v>
      </c>
      <c r="E29" s="742"/>
      <c r="F29" s="720"/>
      <c r="G29" s="720"/>
      <c r="H29" s="720"/>
      <c r="I29" s="720"/>
      <c r="J29" s="720"/>
      <c r="K29" s="720"/>
      <c r="L29" s="265"/>
      <c r="M29" s="265"/>
      <c r="N29" s="198"/>
      <c r="Q29" s="167"/>
      <c r="S29" s="437" t="s">
        <v>283</v>
      </c>
      <c r="T29" s="437" t="s">
        <v>307</v>
      </c>
      <c r="V29" s="431" t="s">
        <v>273</v>
      </c>
      <c r="W29" s="136"/>
    </row>
    <row r="30" spans="1:24" s="116" customFormat="1" ht="14.25" customHeight="1" x14ac:dyDescent="0.2">
      <c r="B30" s="745"/>
      <c r="C30" s="744"/>
      <c r="D30" s="696" t="s">
        <v>30</v>
      </c>
      <c r="E30" s="696"/>
      <c r="F30" s="171"/>
      <c r="G30" s="83"/>
      <c r="H30" s="83"/>
      <c r="I30" s="83"/>
      <c r="J30" s="83"/>
      <c r="K30" s="83"/>
      <c r="P30" s="93"/>
      <c r="S30" s="437" t="s">
        <v>286</v>
      </c>
      <c r="T30" s="437" t="s">
        <v>308</v>
      </c>
      <c r="V30" s="430" t="s">
        <v>274</v>
      </c>
    </row>
    <row r="31" spans="1:24" s="116" customFormat="1" ht="14.25" x14ac:dyDescent="0.2">
      <c r="B31" s="745"/>
      <c r="C31" s="744"/>
      <c r="D31" s="696" t="s">
        <v>32</v>
      </c>
      <c r="E31" s="719"/>
      <c r="F31" s="746"/>
      <c r="G31" s="746"/>
      <c r="H31" s="746"/>
      <c r="I31" s="746"/>
      <c r="J31" s="746"/>
      <c r="K31" s="746"/>
      <c r="S31" s="437" t="s">
        <v>282</v>
      </c>
      <c r="T31" s="437" t="s">
        <v>309</v>
      </c>
      <c r="V31" s="428" t="s">
        <v>275</v>
      </c>
    </row>
    <row r="32" spans="1:24" s="116" customFormat="1" ht="14.25" x14ac:dyDescent="0.2">
      <c r="B32" s="745"/>
      <c r="C32" s="744"/>
      <c r="D32" s="696" t="s">
        <v>33</v>
      </c>
      <c r="E32" s="696"/>
      <c r="F32" s="746"/>
      <c r="G32" s="746"/>
      <c r="H32" s="746"/>
      <c r="I32" s="746"/>
      <c r="J32" s="746"/>
      <c r="K32" s="746"/>
      <c r="S32" s="437" t="s">
        <v>310</v>
      </c>
      <c r="T32" s="437" t="s">
        <v>311</v>
      </c>
      <c r="V32" s="23" t="s">
        <v>276</v>
      </c>
    </row>
    <row r="33" spans="1:24" s="93" customFormat="1" ht="12.75" customHeight="1" x14ac:dyDescent="0.2">
      <c r="A33" s="117"/>
      <c r="B33" s="745"/>
      <c r="C33" s="744"/>
      <c r="D33" s="696" t="s">
        <v>31</v>
      </c>
      <c r="E33" s="696"/>
      <c r="F33" s="171"/>
      <c r="G33" s="50" t="s">
        <v>27</v>
      </c>
      <c r="H33" s="746"/>
      <c r="I33" s="746"/>
      <c r="J33" s="746"/>
      <c r="K33" s="746"/>
      <c r="L33" s="76"/>
      <c r="M33" s="76"/>
      <c r="N33" s="124"/>
      <c r="S33" s="437" t="s">
        <v>312</v>
      </c>
      <c r="T33" s="437" t="s">
        <v>313</v>
      </c>
      <c r="V33" s="23" t="s">
        <v>277</v>
      </c>
      <c r="W33" s="116"/>
    </row>
    <row r="34" spans="1:24" s="93" customFormat="1" ht="14.25" x14ac:dyDescent="0.2">
      <c r="A34" s="117"/>
      <c r="B34" s="745"/>
      <c r="C34" s="744"/>
      <c r="D34" s="119"/>
      <c r="E34" s="119"/>
      <c r="F34" s="122"/>
      <c r="G34" s="263" t="s">
        <v>28</v>
      </c>
      <c r="H34" s="175"/>
      <c r="I34" s="264" t="s">
        <v>29</v>
      </c>
      <c r="J34" s="716"/>
      <c r="K34" s="717"/>
      <c r="L34" s="124"/>
      <c r="M34" s="124"/>
      <c r="N34" s="124"/>
      <c r="S34" s="437" t="s">
        <v>285</v>
      </c>
      <c r="T34" s="437" t="s">
        <v>314</v>
      </c>
      <c r="V34" s="428" t="s">
        <v>278</v>
      </c>
      <c r="W34" s="116"/>
    </row>
    <row r="35" spans="1:24" s="28" customFormat="1" x14ac:dyDescent="0.2">
      <c r="B35" s="143"/>
      <c r="C35" s="143"/>
      <c r="D35" s="178"/>
      <c r="E35" s="127"/>
      <c r="F35" s="127"/>
      <c r="G35" s="128"/>
      <c r="I35" s="177"/>
      <c r="J35" s="177"/>
      <c r="K35" s="177"/>
      <c r="L35" s="177"/>
      <c r="M35" s="177"/>
      <c r="Q35" s="167"/>
      <c r="S35" s="437" t="s">
        <v>287</v>
      </c>
      <c r="T35" s="437" t="s">
        <v>315</v>
      </c>
      <c r="V35" s="428" t="s">
        <v>279</v>
      </c>
      <c r="W35" s="136"/>
    </row>
    <row r="36" spans="1:24" s="93" customFormat="1" ht="20.25" customHeight="1" x14ac:dyDescent="0.2">
      <c r="A36" s="103"/>
      <c r="B36" s="267" t="s">
        <v>68</v>
      </c>
      <c r="C36" s="200"/>
      <c r="D36" s="104"/>
      <c r="E36" s="147"/>
      <c r="F36" s="105"/>
      <c r="G36" s="201"/>
      <c r="H36" s="148"/>
      <c r="I36" s="104"/>
      <c r="J36" s="104"/>
      <c r="K36" s="106"/>
      <c r="L36" s="104"/>
      <c r="M36" s="507"/>
      <c r="N36" s="180"/>
      <c r="S36" s="437" t="s">
        <v>316</v>
      </c>
      <c r="T36" s="437" t="s">
        <v>317</v>
      </c>
      <c r="V36" s="428" t="s">
        <v>8</v>
      </c>
      <c r="W36" s="136"/>
    </row>
    <row r="37" spans="1:24" s="102" customFormat="1" ht="18" customHeight="1" thickBot="1" x14ac:dyDescent="0.25">
      <c r="A37" s="107"/>
      <c r="B37" s="709" t="s">
        <v>64</v>
      </c>
      <c r="C37" s="710"/>
      <c r="D37" s="710"/>
      <c r="E37" s="299"/>
      <c r="F37" s="108"/>
      <c r="G37" s="710" t="s">
        <v>65</v>
      </c>
      <c r="H37" s="710"/>
      <c r="I37" s="291"/>
      <c r="J37" s="140"/>
      <c r="K37" s="109"/>
      <c r="L37" s="173"/>
      <c r="M37" s="202"/>
      <c r="N37" s="264"/>
      <c r="S37" s="437" t="s">
        <v>318</v>
      </c>
      <c r="T37" s="437"/>
      <c r="V37" s="22"/>
      <c r="W37" s="135"/>
      <c r="X37" s="93"/>
    </row>
    <row r="38" spans="1:24" s="93" customFormat="1" ht="3.75" customHeight="1" x14ac:dyDescent="0.2">
      <c r="B38" s="149"/>
      <c r="C38" s="144"/>
      <c r="D38" s="145"/>
      <c r="E38" s="141"/>
      <c r="F38" s="141"/>
      <c r="G38" s="146"/>
      <c r="H38" s="188"/>
      <c r="I38" s="188"/>
      <c r="J38" s="188"/>
      <c r="K38" s="188"/>
      <c r="L38" s="188"/>
      <c r="M38" s="203"/>
      <c r="N38" s="117"/>
      <c r="S38" s="437" t="s">
        <v>319</v>
      </c>
      <c r="T38" s="437" t="s">
        <v>301</v>
      </c>
      <c r="V38" s="22"/>
      <c r="W38" s="136"/>
    </row>
    <row r="39" spans="1:24" s="93" customFormat="1" ht="26.25" customHeight="1" thickBot="1" x14ac:dyDescent="0.25">
      <c r="A39" s="204"/>
      <c r="B39" s="728" t="s">
        <v>198</v>
      </c>
      <c r="C39" s="729"/>
      <c r="D39" s="729"/>
      <c r="E39" s="635"/>
      <c r="F39" s="711"/>
      <c r="G39" s="712"/>
      <c r="H39" s="712"/>
      <c r="I39" s="110"/>
      <c r="J39" s="110"/>
      <c r="K39" s="205"/>
      <c r="L39" s="206"/>
      <c r="M39" s="508"/>
      <c r="N39" s="117"/>
      <c r="S39" s="437" t="s">
        <v>320</v>
      </c>
      <c r="T39" s="437" t="s">
        <v>301</v>
      </c>
      <c r="V39" s="22"/>
      <c r="W39" s="136"/>
    </row>
    <row r="40" spans="1:24" s="93" customFormat="1" ht="3.75" customHeight="1" x14ac:dyDescent="0.2">
      <c r="A40" s="204"/>
      <c r="B40" s="111"/>
      <c r="C40" s="112"/>
      <c r="D40" s="205"/>
      <c r="E40" s="207"/>
      <c r="F40" s="113"/>
      <c r="G40" s="205"/>
      <c r="H40" s="206"/>
      <c r="I40" s="188"/>
      <c r="J40" s="188"/>
      <c r="K40" s="188"/>
      <c r="L40" s="188"/>
      <c r="M40" s="203"/>
      <c r="N40" s="117"/>
      <c r="S40" s="438" t="s">
        <v>8</v>
      </c>
      <c r="T40" s="439"/>
      <c r="V40" s="22"/>
    </row>
    <row r="41" spans="1:24" s="93" customFormat="1" ht="15" thickBot="1" x14ac:dyDescent="0.25">
      <c r="A41" s="204"/>
      <c r="B41" s="208"/>
      <c r="C41" s="722" t="s">
        <v>35</v>
      </c>
      <c r="D41" s="710"/>
      <c r="E41" s="636"/>
      <c r="F41" s="636"/>
      <c r="G41" s="636"/>
      <c r="H41" s="180"/>
      <c r="I41" s="636"/>
      <c r="J41" s="636"/>
      <c r="K41" s="636"/>
      <c r="L41" s="188"/>
      <c r="M41" s="203"/>
      <c r="N41" s="117"/>
      <c r="V41" s="22"/>
    </row>
    <row r="42" spans="1:24" s="93" customFormat="1" ht="14.25" x14ac:dyDescent="0.2">
      <c r="A42" s="204"/>
      <c r="B42" s="225"/>
      <c r="C42" s="119"/>
      <c r="D42" s="119"/>
      <c r="E42" s="179"/>
      <c r="F42" s="179"/>
      <c r="G42" s="179"/>
      <c r="H42" s="180"/>
      <c r="I42" s="179"/>
      <c r="J42" s="179"/>
      <c r="K42" s="179"/>
      <c r="L42" s="117"/>
      <c r="M42" s="218"/>
      <c r="N42" s="117"/>
      <c r="V42" s="22"/>
    </row>
    <row r="43" spans="1:24" s="93" customFormat="1" ht="26.25" customHeight="1" x14ac:dyDescent="0.2">
      <c r="A43" s="204"/>
      <c r="B43" s="728" t="s">
        <v>197</v>
      </c>
      <c r="C43" s="729"/>
      <c r="D43" s="729"/>
      <c r="E43" s="723"/>
      <c r="F43" s="724"/>
      <c r="G43" s="725"/>
      <c r="H43" s="725"/>
      <c r="I43" s="726"/>
      <c r="J43" s="726"/>
      <c r="K43" s="179"/>
      <c r="L43" s="117"/>
      <c r="M43" s="218"/>
      <c r="N43" s="117"/>
      <c r="V43" s="22"/>
    </row>
    <row r="44" spans="1:24" s="93" customFormat="1" ht="14.25" x14ac:dyDescent="0.2">
      <c r="A44" s="460"/>
      <c r="B44" s="461"/>
      <c r="C44" s="462"/>
      <c r="D44" s="462" t="s">
        <v>164</v>
      </c>
      <c r="E44" s="733"/>
      <c r="F44" s="724"/>
      <c r="G44" s="725"/>
      <c r="H44" s="725"/>
      <c r="I44" s="726"/>
      <c r="J44" s="179"/>
      <c r="K44" s="179"/>
      <c r="L44" s="117"/>
      <c r="M44" s="218"/>
      <c r="N44" s="117"/>
      <c r="V44" s="22"/>
      <c r="W44" s="116"/>
    </row>
    <row r="45" spans="1:24" s="93" customFormat="1" ht="14.25" x14ac:dyDescent="0.2">
      <c r="A45" s="303"/>
      <c r="B45" s="268"/>
      <c r="C45" s="174"/>
      <c r="D45" s="119" t="s">
        <v>127</v>
      </c>
      <c r="E45" s="269" t="s">
        <v>86</v>
      </c>
      <c r="F45" s="170"/>
      <c r="G45" s="269" t="s">
        <v>167</v>
      </c>
      <c r="H45" s="718"/>
      <c r="I45" s="718"/>
      <c r="J45" s="269" t="s">
        <v>168</v>
      </c>
      <c r="K45" s="730"/>
      <c r="L45" s="731"/>
      <c r="M45" s="732"/>
      <c r="N45" s="506"/>
      <c r="V45" s="22"/>
      <c r="W45" s="116"/>
    </row>
    <row r="46" spans="1:24" s="93" customFormat="1" ht="3.75" customHeight="1" x14ac:dyDescent="0.2">
      <c r="A46" s="204"/>
      <c r="B46" s="209"/>
      <c r="C46" s="114"/>
      <c r="D46" s="114"/>
      <c r="E46" s="210"/>
      <c r="F46" s="211"/>
      <c r="G46" s="211"/>
      <c r="H46" s="211"/>
      <c r="I46" s="211"/>
      <c r="J46" s="211"/>
      <c r="K46" s="211"/>
      <c r="L46" s="212"/>
      <c r="M46" s="213"/>
      <c r="N46" s="117"/>
      <c r="V46" s="22"/>
    </row>
    <row r="47" spans="1:24" s="117" customFormat="1" x14ac:dyDescent="0.2">
      <c r="A47" s="204"/>
      <c r="B47" s="400"/>
      <c r="C47" s="401"/>
      <c r="D47" s="115"/>
      <c r="E47" s="50"/>
      <c r="F47" s="180"/>
      <c r="G47" s="180"/>
      <c r="H47" s="180"/>
      <c r="S47" s="93"/>
      <c r="V47" s="21"/>
      <c r="X47" s="93"/>
    </row>
    <row r="48" spans="1:24" s="93" customFormat="1" ht="3.75" customHeight="1" x14ac:dyDescent="0.2">
      <c r="B48" s="144"/>
      <c r="C48" s="144"/>
      <c r="D48" s="145"/>
      <c r="E48" s="141"/>
      <c r="F48" s="141"/>
      <c r="G48" s="146"/>
      <c r="H48" s="188"/>
      <c r="I48" s="188"/>
      <c r="J48" s="188"/>
      <c r="K48" s="188"/>
      <c r="L48" s="188"/>
      <c r="M48" s="188"/>
      <c r="N48" s="188"/>
      <c r="S48" s="102"/>
      <c r="V48" s="22"/>
    </row>
    <row r="49" spans="1:24" s="116" customFormat="1" ht="7.5" customHeight="1" x14ac:dyDescent="0.2">
      <c r="B49" s="835"/>
      <c r="C49" s="835"/>
      <c r="D49" s="836"/>
      <c r="E49" s="833"/>
      <c r="F49" s="834"/>
      <c r="G49" s="564"/>
      <c r="H49" s="151"/>
      <c r="I49" s="806"/>
      <c r="J49" s="696"/>
      <c r="K49" s="696"/>
      <c r="L49" s="402"/>
      <c r="M49" s="402"/>
      <c r="N49" s="117"/>
      <c r="V49" s="23"/>
    </row>
    <row r="50" spans="1:24" s="116" customFormat="1" ht="14.25" x14ac:dyDescent="0.2">
      <c r="B50" s="264"/>
      <c r="C50" s="264"/>
      <c r="D50" s="562"/>
      <c r="E50" s="565"/>
      <c r="F50" s="563"/>
      <c r="G50" s="564"/>
      <c r="H50" s="151"/>
      <c r="I50" s="216"/>
      <c r="J50" s="119"/>
      <c r="K50" s="119"/>
      <c r="L50" s="122"/>
      <c r="M50" s="122"/>
      <c r="N50" s="117"/>
      <c r="V50" s="23"/>
    </row>
    <row r="51" spans="1:24" s="93" customFormat="1" x14ac:dyDescent="0.2">
      <c r="B51" s="144"/>
      <c r="C51" s="144"/>
      <c r="D51" s="145"/>
      <c r="E51" s="141"/>
      <c r="F51" s="141"/>
      <c r="G51" s="146"/>
      <c r="V51" s="22"/>
    </row>
    <row r="52" spans="1:24" s="93" customFormat="1" ht="14.25" x14ac:dyDescent="0.2">
      <c r="B52" s="785" t="s">
        <v>118</v>
      </c>
      <c r="C52" s="744"/>
      <c r="D52" s="741" t="s">
        <v>196</v>
      </c>
      <c r="E52" s="802"/>
      <c r="F52" s="720"/>
      <c r="G52" s="720"/>
      <c r="H52" s="720"/>
      <c r="I52" s="720"/>
      <c r="J52" s="720"/>
      <c r="K52" s="720"/>
      <c r="V52" s="22"/>
    </row>
    <row r="53" spans="1:24" s="116" customFormat="1" ht="15" customHeight="1" thickBot="1" x14ac:dyDescent="0.25">
      <c r="A53" s="93"/>
      <c r="B53" s="745"/>
      <c r="C53" s="744"/>
      <c r="D53" s="710" t="s">
        <v>30</v>
      </c>
      <c r="E53" s="710"/>
      <c r="F53" s="296"/>
      <c r="G53" s="150"/>
      <c r="H53" s="150"/>
      <c r="I53" s="150"/>
      <c r="J53" s="150"/>
      <c r="K53" s="150"/>
      <c r="P53" s="93"/>
      <c r="S53" s="93"/>
      <c r="V53" s="22"/>
    </row>
    <row r="54" spans="1:24" s="116" customFormat="1" ht="15" thickBot="1" x14ac:dyDescent="0.25">
      <c r="A54" s="93"/>
      <c r="B54" s="745"/>
      <c r="C54" s="744"/>
      <c r="D54" s="710" t="s">
        <v>32</v>
      </c>
      <c r="E54" s="786"/>
      <c r="F54" s="721"/>
      <c r="G54" s="721"/>
      <c r="H54" s="721"/>
      <c r="I54" s="721"/>
      <c r="J54" s="721"/>
      <c r="K54" s="721"/>
      <c r="V54" s="22"/>
    </row>
    <row r="55" spans="1:24" s="116" customFormat="1" ht="15" thickBot="1" x14ac:dyDescent="0.25">
      <c r="A55" s="93"/>
      <c r="B55" s="745"/>
      <c r="C55" s="744"/>
      <c r="D55" s="710" t="s">
        <v>33</v>
      </c>
      <c r="E55" s="710"/>
      <c r="F55" s="721"/>
      <c r="G55" s="721"/>
      <c r="H55" s="721"/>
      <c r="I55" s="721"/>
      <c r="J55" s="721"/>
      <c r="K55" s="721"/>
      <c r="V55" s="23"/>
    </row>
    <row r="56" spans="1:24" s="93" customFormat="1" ht="12.75" customHeight="1" thickBot="1" x14ac:dyDescent="0.25">
      <c r="A56" s="117"/>
      <c r="B56" s="745"/>
      <c r="C56" s="744"/>
      <c r="D56" s="696" t="s">
        <v>31</v>
      </c>
      <c r="E56" s="696"/>
      <c r="F56" s="300"/>
      <c r="G56" s="360" t="s">
        <v>27</v>
      </c>
      <c r="H56" s="782"/>
      <c r="I56" s="782"/>
      <c r="J56" s="782"/>
      <c r="K56" s="782"/>
      <c r="L56" s="66"/>
      <c r="M56" s="66"/>
      <c r="N56" s="118"/>
      <c r="S56" s="116"/>
      <c r="V56" s="22"/>
    </row>
    <row r="57" spans="1:24" s="93" customFormat="1" ht="15" thickBot="1" x14ac:dyDescent="0.25">
      <c r="A57" s="117"/>
      <c r="B57" s="745"/>
      <c r="C57" s="744"/>
      <c r="D57" s="119"/>
      <c r="E57" s="119"/>
      <c r="F57" s="120"/>
      <c r="G57" s="361" t="s">
        <v>28</v>
      </c>
      <c r="H57" s="301"/>
      <c r="I57" s="362" t="s">
        <v>29</v>
      </c>
      <c r="J57" s="727"/>
      <c r="K57" s="727"/>
      <c r="L57" s="118"/>
      <c r="M57" s="118"/>
      <c r="N57" s="118"/>
      <c r="S57" s="116"/>
      <c r="V57" s="30"/>
    </row>
    <row r="58" spans="1:24" s="93" customFormat="1" ht="14.25" x14ac:dyDescent="0.2">
      <c r="A58" s="117"/>
      <c r="B58" s="550"/>
      <c r="C58" s="550"/>
      <c r="D58" s="119"/>
      <c r="E58" s="119"/>
      <c r="F58" s="120"/>
      <c r="G58" s="361"/>
      <c r="H58" s="568"/>
      <c r="I58" s="362"/>
      <c r="J58" s="506"/>
      <c r="K58" s="506"/>
      <c r="L58" s="118"/>
      <c r="M58" s="118"/>
      <c r="N58" s="118"/>
      <c r="S58" s="116"/>
      <c r="V58" s="30"/>
    </row>
    <row r="59" spans="1:24" s="93" customFormat="1" ht="15" customHeight="1" x14ac:dyDescent="0.25">
      <c r="A59" s="36" t="s">
        <v>357</v>
      </c>
      <c r="B59" s="72"/>
      <c r="C59" s="72"/>
      <c r="D59" s="72"/>
      <c r="E59" s="72"/>
      <c r="F59" s="72"/>
      <c r="G59" s="73"/>
      <c r="H59" s="271"/>
      <c r="I59" s="272"/>
      <c r="J59" s="273"/>
      <c r="K59" s="279"/>
      <c r="L59" s="280"/>
      <c r="M59" s="280"/>
      <c r="N59" s="117"/>
      <c r="R59" s="117"/>
      <c r="S59" s="407"/>
      <c r="T59" s="408"/>
      <c r="U59" s="409"/>
      <c r="V59" s="21"/>
      <c r="W59" s="136"/>
    </row>
    <row r="60" spans="1:24" s="93" customFormat="1" ht="7.5" customHeight="1" x14ac:dyDescent="0.25">
      <c r="A60" s="75"/>
      <c r="B60" s="76"/>
      <c r="C60" s="76"/>
      <c r="D60" s="76"/>
      <c r="E60" s="76"/>
      <c r="F60" s="76"/>
      <c r="G60" s="77"/>
      <c r="H60" s="78"/>
      <c r="I60" s="116"/>
      <c r="J60" s="116"/>
      <c r="K60" s="274"/>
      <c r="L60" s="74"/>
      <c r="M60" s="74"/>
      <c r="N60" s="74"/>
      <c r="Q60" s="71"/>
      <c r="R60" s="117"/>
      <c r="S60" s="407"/>
      <c r="T60" s="408"/>
      <c r="U60" s="409"/>
      <c r="V60" s="21"/>
      <c r="W60" s="136"/>
    </row>
    <row r="61" spans="1:24" s="116" customFormat="1" x14ac:dyDescent="0.2">
      <c r="B61" s="143"/>
      <c r="C61" s="21"/>
      <c r="D61" s="144"/>
      <c r="E61" s="141"/>
      <c r="F61" s="35"/>
      <c r="G61" s="180"/>
      <c r="H61" s="197"/>
      <c r="I61" s="198"/>
      <c r="J61" s="198"/>
      <c r="K61" s="198"/>
      <c r="R61" s="117"/>
      <c r="S61" s="407"/>
      <c r="T61" s="117"/>
      <c r="U61" s="117"/>
      <c r="V61" s="21"/>
      <c r="W61" s="136"/>
      <c r="X61" s="93"/>
    </row>
    <row r="62" spans="1:24" s="116" customFormat="1" ht="30.75" customHeight="1" x14ac:dyDescent="0.2">
      <c r="B62" s="743" t="s">
        <v>166</v>
      </c>
      <c r="C62" s="744"/>
      <c r="D62" s="741" t="s">
        <v>356</v>
      </c>
      <c r="E62" s="742"/>
      <c r="F62" s="787"/>
      <c r="G62" s="787"/>
      <c r="H62" s="787"/>
      <c r="I62" s="787"/>
      <c r="J62" s="787"/>
      <c r="K62" s="787"/>
      <c r="L62" s="700"/>
      <c r="M62" s="700"/>
      <c r="R62" s="117"/>
      <c r="S62" s="407"/>
      <c r="T62" s="117"/>
      <c r="U62" s="117"/>
      <c r="V62" s="21"/>
      <c r="W62" s="136"/>
      <c r="X62" s="93"/>
    </row>
    <row r="63" spans="1:24" s="116" customFormat="1" ht="30.75" customHeight="1" x14ac:dyDescent="0.2">
      <c r="B63" s="743"/>
      <c r="C63" s="744"/>
      <c r="D63" s="788" t="s">
        <v>361</v>
      </c>
      <c r="E63" s="789"/>
      <c r="F63" s="807"/>
      <c r="G63" s="808"/>
      <c r="H63" s="556"/>
      <c r="I63" s="556"/>
      <c r="J63" s="566"/>
      <c r="K63" s="566"/>
      <c r="L63" s="567"/>
      <c r="M63" s="567"/>
      <c r="R63" s="117"/>
      <c r="S63" s="407"/>
      <c r="T63" s="117"/>
      <c r="U63" s="117"/>
      <c r="V63" s="21"/>
      <c r="W63" s="136"/>
      <c r="X63" s="93"/>
    </row>
    <row r="64" spans="1:24" s="116" customFormat="1" ht="14.25" customHeight="1" x14ac:dyDescent="0.2">
      <c r="B64" s="745"/>
      <c r="C64" s="744"/>
      <c r="D64" s="696" t="s">
        <v>30</v>
      </c>
      <c r="E64" s="696"/>
      <c r="F64" s="171"/>
      <c r="G64" s="83"/>
      <c r="H64" s="83"/>
      <c r="I64" s="83"/>
      <c r="J64" s="83"/>
      <c r="K64" s="83"/>
      <c r="P64" s="93"/>
      <c r="R64" s="117"/>
      <c r="S64" s="117"/>
      <c r="T64" s="117"/>
      <c r="U64" s="117"/>
      <c r="V64" s="21"/>
    </row>
    <row r="65" spans="1:24" s="116" customFormat="1" ht="14.25" x14ac:dyDescent="0.2">
      <c r="B65" s="745"/>
      <c r="C65" s="744"/>
      <c r="D65" s="696" t="s">
        <v>32</v>
      </c>
      <c r="E65" s="719"/>
      <c r="F65" s="720"/>
      <c r="G65" s="720"/>
      <c r="H65" s="720"/>
      <c r="I65" s="720"/>
      <c r="J65" s="720"/>
      <c r="K65" s="720"/>
      <c r="R65" s="117"/>
      <c r="S65" s="117"/>
      <c r="T65" s="117"/>
      <c r="U65" s="117"/>
      <c r="V65" s="21"/>
    </row>
    <row r="66" spans="1:24" s="116" customFormat="1" ht="14.25" x14ac:dyDescent="0.2">
      <c r="B66" s="745"/>
      <c r="C66" s="744"/>
      <c r="D66" s="696" t="s">
        <v>33</v>
      </c>
      <c r="E66" s="696"/>
      <c r="F66" s="720"/>
      <c r="G66" s="720"/>
      <c r="H66" s="720"/>
      <c r="I66" s="720"/>
      <c r="J66" s="720"/>
      <c r="K66" s="720"/>
      <c r="R66" s="117"/>
      <c r="S66" s="117"/>
      <c r="T66" s="117"/>
      <c r="U66" s="117"/>
      <c r="V66" s="21"/>
    </row>
    <row r="67" spans="1:24" s="93" customFormat="1" ht="12.75" customHeight="1" x14ac:dyDescent="0.2">
      <c r="A67" s="117"/>
      <c r="B67" s="745"/>
      <c r="C67" s="744"/>
      <c r="D67" s="696" t="s">
        <v>31</v>
      </c>
      <c r="E67" s="696"/>
      <c r="F67" s="171"/>
      <c r="G67" s="50" t="s">
        <v>27</v>
      </c>
      <c r="H67" s="720"/>
      <c r="I67" s="720"/>
      <c r="J67" s="720"/>
      <c r="K67" s="720"/>
      <c r="L67" s="76"/>
      <c r="M67" s="76"/>
      <c r="N67" s="124"/>
      <c r="R67" s="117"/>
      <c r="S67" s="117"/>
      <c r="T67" s="117"/>
      <c r="U67" s="117"/>
      <c r="V67" s="21"/>
      <c r="W67" s="116"/>
    </row>
    <row r="68" spans="1:24" s="93" customFormat="1" ht="14.25" x14ac:dyDescent="0.2">
      <c r="A68" s="117"/>
      <c r="B68" s="745"/>
      <c r="C68" s="744"/>
      <c r="D68" s="119"/>
      <c r="E68" s="119"/>
      <c r="F68" s="122"/>
      <c r="G68" s="263" t="s">
        <v>28</v>
      </c>
      <c r="H68" s="175"/>
      <c r="I68" s="264" t="s">
        <v>29</v>
      </c>
      <c r="J68" s="694" t="str">
        <f>IF(J34="","",J34)</f>
        <v/>
      </c>
      <c r="K68" s="695"/>
      <c r="L68" s="124"/>
      <c r="M68" s="124"/>
      <c r="N68" s="124"/>
      <c r="R68" s="117"/>
      <c r="S68" s="117"/>
      <c r="T68" s="117"/>
      <c r="U68" s="117"/>
      <c r="V68" s="411"/>
      <c r="W68" s="116"/>
    </row>
    <row r="69" spans="1:24" s="116" customFormat="1" ht="14.25" x14ac:dyDescent="0.2">
      <c r="A69" s="93"/>
      <c r="B69" s="783" t="s">
        <v>20</v>
      </c>
      <c r="C69" s="754"/>
      <c r="D69" s="784"/>
      <c r="E69" s="804"/>
      <c r="F69" s="805"/>
      <c r="G69" s="214"/>
      <c r="H69" s="215"/>
      <c r="I69" s="806" t="s">
        <v>360</v>
      </c>
      <c r="J69" s="710"/>
      <c r="K69" s="710"/>
      <c r="L69" s="402"/>
      <c r="M69" s="402"/>
      <c r="N69" s="117"/>
      <c r="S69" s="93"/>
      <c r="V69" s="23"/>
      <c r="X69" s="93"/>
    </row>
    <row r="70" spans="1:24" s="116" customFormat="1" ht="14.25" x14ac:dyDescent="0.2">
      <c r="A70" s="463"/>
      <c r="B70" s="464"/>
      <c r="C70" s="464"/>
      <c r="D70" s="465" t="s">
        <v>359</v>
      </c>
      <c r="E70" s="454"/>
      <c r="F70" s="403"/>
      <c r="G70" s="214"/>
      <c r="H70" s="215"/>
      <c r="I70" s="216"/>
      <c r="J70" s="172"/>
      <c r="K70" s="172"/>
      <c r="L70" s="122"/>
      <c r="M70" s="122"/>
      <c r="N70" s="117"/>
      <c r="S70" s="93"/>
      <c r="V70" s="23"/>
      <c r="X70" s="93"/>
    </row>
    <row r="71" spans="1:24" s="116" customFormat="1" ht="14.25" x14ac:dyDescent="0.2">
      <c r="A71" s="117"/>
      <c r="B71" s="558"/>
      <c r="C71" s="558"/>
      <c r="D71" s="119"/>
      <c r="E71" s="119"/>
      <c r="F71" s="122"/>
      <c r="G71" s="263"/>
      <c r="H71" s="559"/>
      <c r="I71" s="264"/>
      <c r="J71" s="560"/>
      <c r="K71" s="561"/>
      <c r="L71" s="124"/>
      <c r="M71" s="124"/>
      <c r="N71" s="124"/>
      <c r="R71" s="117"/>
      <c r="S71" s="117"/>
      <c r="T71" s="117"/>
      <c r="U71" s="117"/>
      <c r="V71" s="411"/>
    </row>
    <row r="72" spans="1:24" s="93" customFormat="1" ht="15" customHeight="1" x14ac:dyDescent="0.25">
      <c r="A72" s="699" t="s">
        <v>358</v>
      </c>
      <c r="B72" s="700"/>
      <c r="C72" s="700"/>
      <c r="D72" s="700"/>
      <c r="E72" s="700"/>
      <c r="F72" s="700"/>
      <c r="G72" s="700"/>
      <c r="H72" s="700"/>
      <c r="I72" s="700"/>
      <c r="J72" s="700"/>
      <c r="K72" s="700"/>
      <c r="L72" s="700"/>
      <c r="M72" s="700"/>
      <c r="N72" s="117"/>
      <c r="R72" s="117"/>
      <c r="S72" s="407"/>
      <c r="T72" s="408"/>
      <c r="U72" s="409"/>
      <c r="V72" s="21"/>
      <c r="W72" s="136"/>
    </row>
    <row r="73" spans="1:24" s="93" customFormat="1" ht="14.25" x14ac:dyDescent="0.2">
      <c r="A73" s="116"/>
      <c r="B73" s="80" t="s">
        <v>86</v>
      </c>
      <c r="C73" s="80"/>
      <c r="D73" s="80" t="s">
        <v>87</v>
      </c>
      <c r="E73" s="80"/>
      <c r="F73" s="80" t="s">
        <v>88</v>
      </c>
      <c r="J73" s="164" t="s">
        <v>199</v>
      </c>
      <c r="K73" s="164"/>
      <c r="L73" s="81"/>
      <c r="M73" s="81"/>
      <c r="N73" s="276"/>
      <c r="O73" s="116"/>
      <c r="Q73" s="71"/>
      <c r="R73" s="117"/>
      <c r="S73" s="407"/>
      <c r="T73" s="408"/>
      <c r="U73" s="409"/>
      <c r="V73" s="21"/>
      <c r="W73" s="136"/>
    </row>
    <row r="74" spans="1:24" s="93" customFormat="1" ht="15" x14ac:dyDescent="0.25">
      <c r="A74" s="116"/>
      <c r="B74" s="170"/>
      <c r="C74" s="142"/>
      <c r="D74" s="697"/>
      <c r="E74" s="698"/>
      <c r="F74" s="701"/>
      <c r="G74" s="702"/>
      <c r="H74" s="703"/>
      <c r="I74" s="2"/>
      <c r="J74" s="704"/>
      <c r="K74" s="705"/>
      <c r="L74" s="705"/>
      <c r="M74" s="705"/>
      <c r="N74" s="473"/>
      <c r="O74" s="194"/>
      <c r="R74" s="410"/>
      <c r="S74" s="407"/>
      <c r="T74" s="117"/>
      <c r="U74" s="409"/>
      <c r="V74" s="21"/>
      <c r="W74" s="136"/>
    </row>
    <row r="75" spans="1:24" s="93" customFormat="1" ht="15" x14ac:dyDescent="0.25">
      <c r="A75" s="116"/>
      <c r="B75" s="170"/>
      <c r="C75" s="142"/>
      <c r="D75" s="170"/>
      <c r="E75" s="170"/>
      <c r="F75" s="551"/>
      <c r="G75" s="553"/>
      <c r="H75" s="553"/>
      <c r="I75" s="2"/>
      <c r="J75" s="552"/>
      <c r="K75" s="473"/>
      <c r="L75" s="473"/>
      <c r="M75" s="473"/>
      <c r="N75" s="473"/>
      <c r="O75" s="194"/>
      <c r="R75" s="410"/>
      <c r="S75" s="407"/>
      <c r="T75" s="117"/>
      <c r="U75" s="409"/>
      <c r="V75" s="21"/>
      <c r="W75" s="136"/>
    </row>
    <row r="76" spans="1:24" s="116" customFormat="1" ht="15" x14ac:dyDescent="0.25">
      <c r="B76" s="554"/>
      <c r="C76" s="142"/>
      <c r="D76" s="554"/>
      <c r="E76" s="554"/>
      <c r="F76" s="506"/>
      <c r="G76" s="506"/>
      <c r="H76" s="506"/>
      <c r="I76" s="277"/>
      <c r="J76" s="555"/>
      <c r="K76" s="556"/>
      <c r="L76" s="556"/>
      <c r="M76" s="556"/>
      <c r="N76" s="556"/>
      <c r="O76" s="557"/>
      <c r="R76" s="410"/>
      <c r="S76" s="407"/>
      <c r="T76" s="117"/>
      <c r="U76" s="409"/>
      <c r="V76" s="21"/>
      <c r="W76" s="136"/>
    </row>
    <row r="77" spans="1:24" s="93" customFormat="1" ht="15" customHeight="1" x14ac:dyDescent="0.25">
      <c r="A77" s="699" t="s">
        <v>165</v>
      </c>
      <c r="B77" s="700"/>
      <c r="C77" s="700"/>
      <c r="D77" s="700"/>
      <c r="E77" s="700"/>
      <c r="F77" s="700"/>
      <c r="G77" s="700"/>
      <c r="H77" s="700"/>
      <c r="I77" s="700"/>
      <c r="J77" s="700"/>
      <c r="K77" s="700"/>
      <c r="L77" s="700"/>
      <c r="M77" s="700"/>
      <c r="N77" s="117"/>
      <c r="R77" s="117"/>
      <c r="S77" s="407"/>
      <c r="T77" s="408"/>
      <c r="U77" s="409"/>
      <c r="V77" s="21"/>
      <c r="W77" s="136"/>
    </row>
    <row r="78" spans="1:24" s="93" customFormat="1" ht="8.25" customHeight="1" x14ac:dyDescent="0.25">
      <c r="A78" s="466"/>
      <c r="B78" s="76"/>
      <c r="C78" s="76"/>
      <c r="D78" s="76"/>
      <c r="E78" s="76"/>
      <c r="F78" s="76"/>
      <c r="G78" s="77"/>
      <c r="H78" s="78"/>
      <c r="I78" s="116"/>
      <c r="J78" s="116"/>
      <c r="K78" s="274"/>
      <c r="L78" s="74"/>
      <c r="M78" s="74"/>
      <c r="N78" s="74"/>
      <c r="Q78" s="71"/>
      <c r="R78" s="117"/>
      <c r="S78" s="407"/>
      <c r="T78" s="408"/>
      <c r="U78" s="409"/>
      <c r="V78" s="21"/>
      <c r="W78" s="136"/>
    </row>
    <row r="79" spans="1:24" s="93" customFormat="1" ht="14.25" x14ac:dyDescent="0.2">
      <c r="A79" s="532"/>
      <c r="B79" s="275" t="s">
        <v>86</v>
      </c>
      <c r="C79" s="275"/>
      <c r="D79" s="275" t="s">
        <v>87</v>
      </c>
      <c r="E79" s="275"/>
      <c r="F79" s="275" t="s">
        <v>88</v>
      </c>
      <c r="G79" s="116"/>
      <c r="H79" s="116"/>
      <c r="I79" s="116"/>
      <c r="J79" s="164"/>
      <c r="K79" s="164"/>
      <c r="L79" s="81"/>
      <c r="M79" s="81"/>
      <c r="N79" s="276"/>
      <c r="O79" s="116"/>
      <c r="Q79" s="71"/>
      <c r="R79" s="117"/>
      <c r="S79" s="407"/>
      <c r="T79" s="408"/>
      <c r="U79" s="409"/>
      <c r="V79" s="21"/>
      <c r="W79" s="136"/>
    </row>
    <row r="80" spans="1:24" s="93" customFormat="1" ht="15" x14ac:dyDescent="0.25">
      <c r="A80" s="532"/>
      <c r="B80" s="170"/>
      <c r="C80" s="142"/>
      <c r="D80" s="697"/>
      <c r="E80" s="698"/>
      <c r="F80" s="701"/>
      <c r="G80" s="702"/>
      <c r="H80" s="703"/>
      <c r="I80" s="277"/>
      <c r="J80" s="266"/>
      <c r="K80" s="193"/>
      <c r="L80" s="193"/>
      <c r="M80" s="193"/>
      <c r="N80" s="81"/>
      <c r="O80" s="194"/>
      <c r="R80" s="410"/>
      <c r="S80" s="407"/>
      <c r="T80" s="117"/>
      <c r="U80" s="409"/>
      <c r="V80" s="21"/>
      <c r="W80" s="136"/>
    </row>
    <row r="81" spans="1:23" ht="16.5" customHeight="1" x14ac:dyDescent="0.2">
      <c r="A81" s="532"/>
      <c r="B81" s="83" t="s">
        <v>90</v>
      </c>
      <c r="C81" s="83"/>
      <c r="D81" s="83"/>
      <c r="E81" s="803" t="s">
        <v>130</v>
      </c>
      <c r="F81" s="803"/>
      <c r="G81" s="278"/>
      <c r="H81" s="275" t="s">
        <v>91</v>
      </c>
      <c r="I81" s="278"/>
      <c r="J81" s="278"/>
      <c r="K81" s="116"/>
      <c r="L81" s="81"/>
      <c r="M81" s="81"/>
      <c r="N81" s="116"/>
      <c r="O81" s="116"/>
      <c r="P81" s="93"/>
      <c r="Q81" s="93"/>
      <c r="R81" s="117"/>
      <c r="S81" s="407"/>
      <c r="T81" s="117"/>
      <c r="U81" s="117"/>
      <c r="V81" s="21"/>
      <c r="W81" s="136"/>
    </row>
    <row r="82" spans="1:23" ht="14.25" x14ac:dyDescent="0.2">
      <c r="A82" s="532"/>
      <c r="B82" s="713"/>
      <c r="C82" s="688"/>
      <c r="D82" s="122"/>
      <c r="E82" s="714"/>
      <c r="F82" s="715"/>
      <c r="G82" s="82"/>
      <c r="H82" s="716"/>
      <c r="I82" s="717"/>
      <c r="J82" s="717"/>
      <c r="K82" s="717"/>
      <c r="L82" s="116"/>
      <c r="M82" s="116"/>
      <c r="N82" s="116"/>
      <c r="O82" s="93"/>
      <c r="P82" s="93"/>
      <c r="Q82" s="93"/>
      <c r="R82" s="93"/>
      <c r="T82" s="93"/>
      <c r="U82" s="93"/>
      <c r="V82" s="22"/>
      <c r="W82" s="136"/>
    </row>
    <row r="83" spans="1:23" s="28" customFormat="1" x14ac:dyDescent="0.2">
      <c r="A83" s="479"/>
      <c r="B83" s="143"/>
      <c r="C83" s="143"/>
      <c r="D83" s="178"/>
      <c r="E83" s="127"/>
      <c r="F83" s="127"/>
      <c r="G83" s="128"/>
      <c r="I83" s="177"/>
      <c r="J83" s="177"/>
      <c r="K83" s="177"/>
      <c r="L83" s="177"/>
      <c r="M83" s="177"/>
      <c r="Q83" s="167"/>
      <c r="V83" s="22"/>
      <c r="W83" s="136"/>
    </row>
    <row r="84" spans="1:23" ht="12.95" customHeight="1" x14ac:dyDescent="0.25">
      <c r="A84" s="36" t="s">
        <v>235</v>
      </c>
      <c r="B84" s="90"/>
      <c r="C84" s="90"/>
      <c r="D84" s="90"/>
      <c r="E84" s="90"/>
      <c r="F84" s="90"/>
      <c r="G84" s="285"/>
      <c r="H84" s="90"/>
      <c r="I84" s="90"/>
      <c r="J84" s="317"/>
      <c r="K84" s="317"/>
      <c r="L84" s="318"/>
      <c r="M84" s="318"/>
      <c r="N84" s="530"/>
      <c r="O84" s="543"/>
      <c r="P84" s="117"/>
      <c r="Q84" s="223"/>
      <c r="R84" s="220"/>
      <c r="S84" s="222"/>
      <c r="T84" s="220"/>
      <c r="U84" s="220"/>
      <c r="V84" s="30"/>
    </row>
    <row r="85" spans="1:23" ht="7.5" customHeight="1" x14ac:dyDescent="0.2">
      <c r="A85" s="92"/>
      <c r="B85" s="92"/>
      <c r="C85" s="92"/>
      <c r="D85" s="92"/>
      <c r="E85" s="92"/>
      <c r="F85" s="92"/>
      <c r="G85" s="224"/>
      <c r="H85" s="92"/>
      <c r="I85" s="92"/>
      <c r="J85" s="217"/>
      <c r="K85" s="217"/>
      <c r="L85" s="217"/>
      <c r="M85" s="217"/>
      <c r="N85" s="423"/>
      <c r="O85" s="538"/>
      <c r="P85" s="117"/>
      <c r="Q85" s="326"/>
      <c r="R85" s="220"/>
      <c r="S85" s="220"/>
      <c r="T85" s="220"/>
      <c r="U85" s="220"/>
      <c r="V85" s="93"/>
    </row>
    <row r="86" spans="1:23" ht="12.95" customHeight="1" x14ac:dyDescent="0.2">
      <c r="A86" s="93"/>
      <c r="B86" s="790" t="s">
        <v>237</v>
      </c>
      <c r="C86" s="791"/>
      <c r="D86" s="791"/>
      <c r="E86" s="791"/>
      <c r="F86" s="791"/>
      <c r="G86" s="791"/>
      <c r="H86" s="792"/>
      <c r="I86" s="332" t="s">
        <v>185</v>
      </c>
      <c r="J86" s="333" t="s">
        <v>212</v>
      </c>
      <c r="K86" s="93"/>
      <c r="L86" s="336" t="s">
        <v>187</v>
      </c>
      <c r="M86" s="497"/>
      <c r="N86" s="424"/>
      <c r="O86" s="538"/>
      <c r="P86" s="117"/>
      <c r="Q86" s="326"/>
      <c r="R86" s="220"/>
      <c r="S86" s="220"/>
      <c r="T86" s="220"/>
      <c r="U86" s="220"/>
      <c r="V86" s="93"/>
      <c r="W86" s="92"/>
    </row>
    <row r="87" spans="1:23" ht="12.95" customHeight="1" x14ac:dyDescent="0.2">
      <c r="A87" s="93"/>
      <c r="B87" s="92"/>
      <c r="C87" s="328" t="s">
        <v>4</v>
      </c>
      <c r="D87" s="92"/>
      <c r="E87" s="92"/>
      <c r="F87" s="92"/>
      <c r="G87" s="224"/>
      <c r="H87" s="92"/>
      <c r="I87" s="334" t="s">
        <v>188</v>
      </c>
      <c r="J87" s="335" t="s">
        <v>186</v>
      </c>
      <c r="K87" s="93"/>
      <c r="L87" s="375" t="s">
        <v>186</v>
      </c>
      <c r="M87" s="499" t="s">
        <v>351</v>
      </c>
      <c r="N87" s="827" t="s">
        <v>353</v>
      </c>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500"/>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500"/>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500"/>
      <c r="N90" s="700"/>
      <c r="O90" s="538"/>
      <c r="P90" s="117"/>
      <c r="Q90" s="326"/>
      <c r="R90" s="220"/>
      <c r="S90" s="220"/>
      <c r="T90" s="220"/>
      <c r="U90" s="220"/>
      <c r="V90" s="93"/>
    </row>
    <row r="91" spans="1:23" ht="12.95" customHeight="1" x14ac:dyDescent="0.2">
      <c r="A91" s="93"/>
      <c r="B91" s="92"/>
      <c r="C91" s="680"/>
      <c r="D91" s="691"/>
      <c r="E91" s="691"/>
      <c r="F91" s="691"/>
      <c r="G91" s="691"/>
      <c r="H91" s="692"/>
      <c r="I91" s="358"/>
      <c r="J91" s="337"/>
      <c r="K91" s="371"/>
      <c r="L91" s="339"/>
      <c r="M91" s="500"/>
      <c r="N91" s="700"/>
      <c r="O91" s="538"/>
      <c r="P91" s="117"/>
      <c r="Q91" s="326"/>
      <c r="R91" s="220"/>
      <c r="S91" s="220"/>
      <c r="T91" s="220"/>
      <c r="U91" s="220"/>
      <c r="V91" s="93"/>
    </row>
    <row r="92" spans="1:23" ht="12.95" customHeight="1" thickBot="1" x14ac:dyDescent="0.25">
      <c r="A92" s="93"/>
      <c r="B92" s="92"/>
      <c r="C92" s="706"/>
      <c r="D92" s="707"/>
      <c r="E92" s="707"/>
      <c r="F92" s="707"/>
      <c r="G92" s="707"/>
      <c r="H92" s="708"/>
      <c r="I92" s="370"/>
      <c r="J92" s="337"/>
      <c r="K92" s="371"/>
      <c r="L92" s="340"/>
      <c r="M92" s="501"/>
      <c r="N92" s="828"/>
      <c r="O92" s="538"/>
      <c r="P92" s="117"/>
      <c r="Q92" s="326"/>
      <c r="R92" s="220"/>
      <c r="S92" s="220"/>
      <c r="T92" s="220"/>
      <c r="U92" s="220"/>
      <c r="V92" s="93"/>
    </row>
    <row r="93" spans="1:23" ht="12.95" customHeight="1" thickTop="1" x14ac:dyDescent="0.2">
      <c r="A93" s="93"/>
      <c r="B93" s="92"/>
      <c r="C93" s="677" t="s">
        <v>179</v>
      </c>
      <c r="D93" s="678"/>
      <c r="E93" s="678"/>
      <c r="F93" s="678"/>
      <c r="G93" s="678"/>
      <c r="H93" s="679"/>
      <c r="I93" s="368"/>
      <c r="J93" s="369"/>
      <c r="K93" s="217"/>
      <c r="L93" s="578">
        <f>ROUND(SUM(L88:L92),0)</f>
        <v>0</v>
      </c>
      <c r="M93" s="579">
        <f>L93</f>
        <v>0</v>
      </c>
      <c r="N93" s="594">
        <v>0</v>
      </c>
      <c r="O93" s="538"/>
      <c r="P93" s="117"/>
      <c r="Q93" s="326"/>
      <c r="R93" s="220"/>
      <c r="S93" s="220"/>
      <c r="T93" s="220"/>
      <c r="U93" s="220"/>
      <c r="V93" s="93"/>
    </row>
    <row r="94" spans="1:23" ht="12.95" customHeight="1" x14ac:dyDescent="0.2">
      <c r="A94" s="93"/>
      <c r="B94" s="92"/>
      <c r="C94" s="369"/>
      <c r="D94" s="412"/>
      <c r="E94" s="412"/>
      <c r="F94" s="412"/>
      <c r="G94" s="412"/>
      <c r="H94" s="412"/>
      <c r="I94" s="369"/>
      <c r="J94" s="369"/>
      <c r="K94" s="217"/>
      <c r="L94" s="413"/>
      <c r="M94" s="413"/>
      <c r="N94" s="376" t="str">
        <f>IF(N93=0,IF(L93=0,"","nouveau coût"),(L93-N93)/N93)</f>
        <v/>
      </c>
      <c r="O94" s="325"/>
      <c r="P94" s="117"/>
      <c r="Q94" s="326"/>
      <c r="R94" s="220"/>
      <c r="S94" s="220"/>
      <c r="T94" s="220"/>
      <c r="U94" s="220"/>
      <c r="V94" s="93"/>
    </row>
    <row r="95" spans="1:23" ht="12.95" customHeight="1" x14ac:dyDescent="0.2">
      <c r="A95" s="93"/>
      <c r="B95" s="324" t="s">
        <v>5</v>
      </c>
      <c r="C95" s="92"/>
      <c r="D95" s="92"/>
      <c r="E95" s="92"/>
      <c r="F95" s="92"/>
      <c r="G95" s="224"/>
      <c r="H95" s="92"/>
      <c r="I95" s="92"/>
      <c r="J95" s="217"/>
      <c r="K95" s="217"/>
      <c r="L95" s="217"/>
      <c r="M95" s="217"/>
      <c r="N95" s="425"/>
      <c r="O95" s="538"/>
      <c r="P95" s="117"/>
      <c r="Q95" s="326"/>
      <c r="R95" s="220"/>
      <c r="S95" s="220"/>
      <c r="T95" s="220"/>
      <c r="U95" s="220"/>
      <c r="V95" s="93"/>
      <c r="W95" s="116"/>
    </row>
    <row r="96" spans="1:23" ht="12.95" customHeight="1" x14ac:dyDescent="0.2">
      <c r="A96" s="93"/>
      <c r="B96" s="92"/>
      <c r="C96" s="328" t="s">
        <v>6</v>
      </c>
      <c r="D96" s="92"/>
      <c r="E96" s="328" t="s">
        <v>238</v>
      </c>
      <c r="F96" s="92"/>
      <c r="G96" s="224"/>
      <c r="H96" s="92"/>
      <c r="I96" s="92"/>
      <c r="J96" s="372" t="s">
        <v>181</v>
      </c>
      <c r="K96" s="373" t="s">
        <v>180</v>
      </c>
      <c r="L96" s="330" t="s">
        <v>182</v>
      </c>
      <c r="M96" s="499" t="s">
        <v>351</v>
      </c>
      <c r="N96" s="426"/>
      <c r="O96" s="538"/>
      <c r="P96" s="130" t="s">
        <v>213</v>
      </c>
      <c r="Q96" s="326"/>
      <c r="R96" s="220"/>
      <c r="S96" s="220"/>
      <c r="T96" s="220"/>
      <c r="U96" s="220"/>
      <c r="V96" s="93"/>
    </row>
    <row r="97" spans="2:24" s="93" customFormat="1" ht="12.95" customHeight="1" x14ac:dyDescent="0.2">
      <c r="B97" s="92"/>
      <c r="C97" s="680"/>
      <c r="D97" s="681"/>
      <c r="E97" s="674"/>
      <c r="F97" s="675"/>
      <c r="G97" s="675"/>
      <c r="H97" s="675"/>
      <c r="I97" s="676"/>
      <c r="J97" s="338"/>
      <c r="K97" s="341"/>
      <c r="L97" s="580">
        <f t="shared" ref="L97:L103" si="0">J97*K97</f>
        <v>0</v>
      </c>
      <c r="M97" s="503"/>
      <c r="N97" s="426"/>
      <c r="O97" s="831" t="s">
        <v>352</v>
      </c>
      <c r="P97" s="117" t="s">
        <v>214</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03"/>
      <c r="N98" s="827" t="s">
        <v>353</v>
      </c>
      <c r="O98" s="831"/>
      <c r="P98" s="117" t="s">
        <v>215</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03"/>
      <c r="N99" s="700"/>
      <c r="O99" s="831"/>
      <c r="P99" s="117" t="s">
        <v>216</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03"/>
      <c r="N100" s="700"/>
      <c r="O100" s="831"/>
      <c r="P100" s="117" t="s">
        <v>217</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03"/>
      <c r="N101" s="700"/>
      <c r="O101" s="831"/>
      <c r="P101" s="117" t="s">
        <v>219</v>
      </c>
      <c r="Q101" s="326"/>
      <c r="R101" s="220"/>
      <c r="S101" s="220"/>
      <c r="T101" s="220"/>
      <c r="U101" s="220"/>
    </row>
    <row r="102" spans="2:24" s="93" customFormat="1" ht="12.95" customHeight="1" x14ac:dyDescent="0.2">
      <c r="B102" s="92"/>
      <c r="C102" s="680"/>
      <c r="D102" s="681"/>
      <c r="E102" s="674"/>
      <c r="F102" s="675"/>
      <c r="G102" s="675"/>
      <c r="H102" s="675"/>
      <c r="I102" s="676"/>
      <c r="J102" s="338"/>
      <c r="K102" s="341"/>
      <c r="L102" s="580">
        <f t="shared" si="0"/>
        <v>0</v>
      </c>
      <c r="M102" s="503"/>
      <c r="N102" s="700"/>
      <c r="O102" s="831"/>
      <c r="P102" s="117" t="s">
        <v>218</v>
      </c>
      <c r="Q102" s="326"/>
      <c r="R102" s="220"/>
      <c r="S102" s="220"/>
      <c r="T102" s="220"/>
      <c r="U102" s="220"/>
    </row>
    <row r="103" spans="2:24" s="93" customFormat="1" ht="12.95" customHeight="1" thickBot="1" x14ac:dyDescent="0.25">
      <c r="B103" s="92"/>
      <c r="C103" s="680"/>
      <c r="D103" s="681"/>
      <c r="E103" s="674"/>
      <c r="F103" s="675"/>
      <c r="G103" s="675"/>
      <c r="H103" s="675"/>
      <c r="I103" s="676"/>
      <c r="J103" s="535"/>
      <c r="K103" s="537"/>
      <c r="L103" s="581">
        <f t="shared" si="0"/>
        <v>0</v>
      </c>
      <c r="M103" s="501"/>
      <c r="N103" s="828"/>
      <c r="O103" s="831"/>
      <c r="Q103" s="326"/>
      <c r="R103" s="220"/>
      <c r="S103" s="220"/>
      <c r="T103" s="220"/>
      <c r="U103" s="220"/>
    </row>
    <row r="104" spans="2:24" s="93" customFormat="1" ht="12.95" customHeight="1" thickTop="1" x14ac:dyDescent="0.2">
      <c r="B104" s="92"/>
      <c r="C104" s="677" t="s">
        <v>179</v>
      </c>
      <c r="D104" s="678"/>
      <c r="E104" s="678"/>
      <c r="F104" s="678"/>
      <c r="G104" s="678"/>
      <c r="H104" s="678"/>
      <c r="I104" s="679"/>
      <c r="J104" s="536"/>
      <c r="K104" s="582">
        <f>SUM(K97:K103)</f>
        <v>0</v>
      </c>
      <c r="L104" s="578">
        <f>ROUND(SUM(L97:L103),0)</f>
        <v>0</v>
      </c>
      <c r="M104" s="579">
        <f>IF(T2=1,0,L104)</f>
        <v>0</v>
      </c>
      <c r="N104" s="591">
        <v>0</v>
      </c>
      <c r="O104" s="592">
        <v>0</v>
      </c>
      <c r="Q104" s="326"/>
      <c r="R104" s="220"/>
      <c r="S104" s="220"/>
      <c r="T104" s="220"/>
      <c r="U104" s="220"/>
    </row>
    <row r="105" spans="2:24" s="93" customFormat="1" ht="12.95" customHeight="1" x14ac:dyDescent="0.2">
      <c r="B105" s="92"/>
      <c r="C105" s="369"/>
      <c r="D105" s="412"/>
      <c r="E105" s="412"/>
      <c r="F105" s="412"/>
      <c r="G105" s="412"/>
      <c r="H105" s="412"/>
      <c r="I105" s="412"/>
      <c r="J105" s="414"/>
      <c r="K105" s="534"/>
      <c r="L105" s="413"/>
      <c r="M105" s="413"/>
      <c r="N105" s="376" t="str">
        <f>IF(N104=0,IF(L104=0,"","nouveau coût"),(L104-N104)/N104)</f>
        <v/>
      </c>
      <c r="O105" s="539" t="str">
        <f>IF(O104=0,"",(K104-O104)/O104)</f>
        <v/>
      </c>
      <c r="Q105" s="326"/>
      <c r="R105" s="220"/>
      <c r="S105" s="220"/>
      <c r="T105" s="220"/>
      <c r="U105" s="220"/>
    </row>
    <row r="106" spans="2:24" s="93" customFormat="1" ht="12.95" customHeight="1" x14ac:dyDescent="0.2">
      <c r="B106" s="92"/>
      <c r="C106" s="369"/>
      <c r="D106" s="412"/>
      <c r="E106" s="412"/>
      <c r="F106" s="412"/>
      <c r="G106" s="412"/>
      <c r="H106" s="412"/>
      <c r="I106" s="412"/>
      <c r="J106" s="415"/>
      <c r="K106" s="376" t="str">
        <f>IF(K105=0,"",(K104-K105)/K105)</f>
        <v/>
      </c>
      <c r="L106" s="413"/>
      <c r="M106" s="413"/>
      <c r="N106" s="427"/>
      <c r="O106" s="540"/>
      <c r="Q106" s="326"/>
      <c r="R106" s="220"/>
      <c r="S106" s="220"/>
      <c r="T106" s="220"/>
      <c r="U106" s="220"/>
    </row>
    <row r="107" spans="2:24" s="93" customFormat="1" ht="12.95" customHeight="1" x14ac:dyDescent="0.2">
      <c r="B107" s="324" t="s">
        <v>183</v>
      </c>
      <c r="C107" s="92"/>
      <c r="D107" s="92"/>
      <c r="E107" s="92"/>
      <c r="F107" s="92"/>
      <c r="G107" s="224"/>
      <c r="H107" s="92"/>
      <c r="I107" s="92"/>
      <c r="J107" s="217"/>
      <c r="K107" s="217"/>
      <c r="L107" s="217"/>
      <c r="M107" s="217"/>
      <c r="N107" s="425"/>
      <c r="O107" s="538"/>
      <c r="P107" s="117"/>
      <c r="Q107" s="326"/>
      <c r="R107" s="220"/>
      <c r="S107" s="220"/>
      <c r="T107" s="220"/>
      <c r="U107" s="220"/>
    </row>
    <row r="108" spans="2:24" s="93" customFormat="1" ht="12.95" customHeight="1" x14ac:dyDescent="0.2">
      <c r="B108" s="92"/>
      <c r="C108" s="328" t="s">
        <v>6</v>
      </c>
      <c r="D108" s="92"/>
      <c r="E108" s="328" t="s">
        <v>238</v>
      </c>
      <c r="F108" s="92"/>
      <c r="G108" s="224"/>
      <c r="H108" s="92"/>
      <c r="I108" s="92"/>
      <c r="J108" s="372" t="s">
        <v>181</v>
      </c>
      <c r="K108" s="373" t="s">
        <v>180</v>
      </c>
      <c r="L108" s="330" t="s">
        <v>182</v>
      </c>
      <c r="M108" s="499" t="s">
        <v>351</v>
      </c>
      <c r="N108" s="426"/>
      <c r="O108" s="538"/>
      <c r="P108" s="117"/>
      <c r="Q108" s="130" t="s">
        <v>225</v>
      </c>
      <c r="R108" s="220"/>
      <c r="S108" s="220"/>
      <c r="T108" s="220"/>
      <c r="U108" s="220"/>
    </row>
    <row r="109" spans="2:24" s="93" customFormat="1" ht="12.95" customHeight="1" x14ac:dyDescent="0.2">
      <c r="B109" s="92"/>
      <c r="C109" s="680"/>
      <c r="D109" s="681"/>
      <c r="E109" s="674"/>
      <c r="F109" s="675"/>
      <c r="G109" s="675"/>
      <c r="H109" s="675"/>
      <c r="I109" s="676"/>
      <c r="J109" s="378"/>
      <c r="K109" s="341"/>
      <c r="L109" s="580">
        <f t="shared" ref="L109:L115" si="1">J109*K109</f>
        <v>0</v>
      </c>
      <c r="M109" s="503"/>
      <c r="N109" s="426"/>
      <c r="O109" s="831" t="s">
        <v>352</v>
      </c>
      <c r="P109" s="117"/>
      <c r="Q109" s="377" t="s">
        <v>220</v>
      </c>
      <c r="R109" s="220"/>
      <c r="S109" s="220"/>
      <c r="T109" s="220"/>
      <c r="U109" s="220"/>
      <c r="W109" s="116"/>
      <c r="X109" s="116"/>
    </row>
    <row r="110" spans="2:24" s="93" customFormat="1" ht="12.75" customHeight="1" x14ac:dyDescent="0.2">
      <c r="B110" s="92"/>
      <c r="C110" s="680"/>
      <c r="D110" s="681"/>
      <c r="E110" s="674"/>
      <c r="F110" s="675"/>
      <c r="G110" s="675"/>
      <c r="H110" s="675"/>
      <c r="I110" s="676"/>
      <c r="J110" s="378"/>
      <c r="K110" s="341"/>
      <c r="L110" s="580">
        <f t="shared" si="1"/>
        <v>0</v>
      </c>
      <c r="M110" s="503"/>
      <c r="N110" s="827" t="s">
        <v>353</v>
      </c>
      <c r="O110" s="831"/>
      <c r="P110" s="117"/>
      <c r="Q110" s="377" t="s">
        <v>221</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03"/>
      <c r="N111" s="700"/>
      <c r="O111" s="831"/>
      <c r="P111" s="117"/>
      <c r="Q111" s="377" t="s">
        <v>222</v>
      </c>
      <c r="R111" s="220"/>
      <c r="S111" s="220"/>
      <c r="T111" s="220"/>
      <c r="U111" s="220"/>
    </row>
    <row r="112" spans="2:24" s="93" customFormat="1" ht="12.75" customHeight="1" x14ac:dyDescent="0.2">
      <c r="B112" s="92"/>
      <c r="C112" s="680"/>
      <c r="D112" s="681"/>
      <c r="E112" s="674"/>
      <c r="F112" s="675"/>
      <c r="G112" s="675"/>
      <c r="H112" s="675"/>
      <c r="I112" s="676"/>
      <c r="J112" s="378"/>
      <c r="K112" s="341"/>
      <c r="L112" s="580">
        <f t="shared" si="1"/>
        <v>0</v>
      </c>
      <c r="M112" s="503"/>
      <c r="N112" s="700"/>
      <c r="O112" s="831"/>
      <c r="P112" s="117"/>
      <c r="Q112" s="377" t="s">
        <v>223</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03"/>
      <c r="N113" s="700"/>
      <c r="O113" s="831"/>
      <c r="P113" s="117"/>
      <c r="Q113" s="377" t="s">
        <v>224</v>
      </c>
      <c r="R113" s="220"/>
      <c r="S113" s="220"/>
      <c r="T113" s="220"/>
      <c r="U113" s="220"/>
    </row>
    <row r="114" spans="2:21" s="93" customFormat="1" ht="12.95" customHeight="1" x14ac:dyDescent="0.2">
      <c r="B114" s="92"/>
      <c r="C114" s="680"/>
      <c r="D114" s="681"/>
      <c r="E114" s="674"/>
      <c r="F114" s="675"/>
      <c r="G114" s="675"/>
      <c r="H114" s="675"/>
      <c r="I114" s="676"/>
      <c r="J114" s="378"/>
      <c r="K114" s="341"/>
      <c r="L114" s="580">
        <f t="shared" si="1"/>
        <v>0</v>
      </c>
      <c r="M114" s="503"/>
      <c r="N114" s="700"/>
      <c r="O114" s="831"/>
      <c r="P114" s="117"/>
      <c r="Q114" s="377" t="s">
        <v>8</v>
      </c>
      <c r="R114" s="220"/>
      <c r="S114" s="220"/>
      <c r="T114" s="220"/>
      <c r="U114" s="220"/>
    </row>
    <row r="115" spans="2:21" s="93" customFormat="1" ht="12.95" customHeight="1" thickBot="1" x14ac:dyDescent="0.25">
      <c r="B115" s="92"/>
      <c r="C115" s="680"/>
      <c r="D115" s="681"/>
      <c r="E115" s="674"/>
      <c r="F115" s="675"/>
      <c r="G115" s="675"/>
      <c r="H115" s="675"/>
      <c r="I115" s="676"/>
      <c r="J115" s="541"/>
      <c r="K115" s="341"/>
      <c r="L115" s="581">
        <f t="shared" si="1"/>
        <v>0</v>
      </c>
      <c r="M115" s="501"/>
      <c r="N115" s="828"/>
      <c r="O115" s="832"/>
      <c r="P115" s="117"/>
      <c r="R115" s="220"/>
      <c r="S115" s="220"/>
      <c r="T115" s="220"/>
      <c r="U115" s="220"/>
    </row>
    <row r="116" spans="2:21" s="93" customFormat="1" ht="12.95" customHeight="1" thickTop="1" x14ac:dyDescent="0.2">
      <c r="B116" s="92"/>
      <c r="C116" s="677" t="s">
        <v>179</v>
      </c>
      <c r="D116" s="678"/>
      <c r="E116" s="678"/>
      <c r="F116" s="678"/>
      <c r="G116" s="678"/>
      <c r="H116" s="678"/>
      <c r="I116" s="679"/>
      <c r="J116" s="536"/>
      <c r="K116" s="582">
        <f>SUM(K109:K115)</f>
        <v>0</v>
      </c>
      <c r="L116" s="578">
        <f>ROUND(SUM(L109:L115),0)</f>
        <v>0</v>
      </c>
      <c r="M116" s="579">
        <f>L116</f>
        <v>0</v>
      </c>
      <c r="N116" s="591">
        <v>0</v>
      </c>
      <c r="O116" s="592">
        <v>0</v>
      </c>
      <c r="P116" s="117"/>
      <c r="R116" s="220"/>
      <c r="S116" s="220"/>
      <c r="T116" s="220"/>
      <c r="U116" s="220"/>
    </row>
    <row r="117" spans="2:21" s="93" customFormat="1" ht="12.95" customHeight="1" x14ac:dyDescent="0.2">
      <c r="B117" s="92"/>
      <c r="C117" s="369"/>
      <c r="D117" s="412"/>
      <c r="E117" s="412"/>
      <c r="F117" s="412"/>
      <c r="G117" s="412"/>
      <c r="H117" s="412"/>
      <c r="I117" s="412"/>
      <c r="J117" s="414"/>
      <c r="K117" s="542"/>
      <c r="L117" s="413"/>
      <c r="M117" s="413"/>
      <c r="N117" s="376" t="str">
        <f>IF(N116=0,IF(L116=0,"","nouveau coût"),(L116-N116)/N116)</f>
        <v/>
      </c>
      <c r="O117" s="325" t="str">
        <f>IF(O116=0,"",(K116-O116)/O116)</f>
        <v/>
      </c>
      <c r="P117" s="117"/>
      <c r="R117" s="220"/>
      <c r="S117" s="220"/>
      <c r="T117" s="220"/>
      <c r="U117" s="220"/>
    </row>
    <row r="118" spans="2:21" s="93" customFormat="1" ht="12.95" customHeight="1" x14ac:dyDescent="0.2">
      <c r="B118" s="92"/>
      <c r="C118" s="369"/>
      <c r="D118" s="412"/>
      <c r="E118" s="412"/>
      <c r="F118" s="412"/>
      <c r="G118" s="412"/>
      <c r="H118" s="412"/>
      <c r="I118" s="412"/>
      <c r="J118" s="415"/>
      <c r="K118" s="376"/>
      <c r="L118" s="413"/>
      <c r="M118" s="413"/>
      <c r="N118" s="827" t="s">
        <v>353</v>
      </c>
      <c r="O118" s="829" t="s">
        <v>241</v>
      </c>
      <c r="P118" s="117"/>
      <c r="R118" s="220"/>
      <c r="S118" s="220"/>
      <c r="T118" s="220"/>
      <c r="U118" s="220"/>
    </row>
    <row r="119" spans="2:21" s="93" customFormat="1" ht="12.95" customHeight="1" x14ac:dyDescent="0.2">
      <c r="B119" s="324" t="s">
        <v>184</v>
      </c>
      <c r="C119" s="92"/>
      <c r="D119" s="92"/>
      <c r="E119" s="92"/>
      <c r="F119" s="92"/>
      <c r="G119" s="224"/>
      <c r="H119" s="92"/>
      <c r="I119" s="92"/>
      <c r="J119" s="217"/>
      <c r="K119" s="217"/>
      <c r="L119" s="217"/>
      <c r="M119" s="217"/>
      <c r="N119" s="700"/>
      <c r="O119" s="830"/>
      <c r="P119" s="117"/>
      <c r="Q119" s="326"/>
      <c r="R119" s="220"/>
      <c r="S119" s="220"/>
      <c r="T119" s="220"/>
      <c r="U119" s="220"/>
    </row>
    <row r="120" spans="2:21" s="93" customFormat="1" ht="12.95" customHeight="1" x14ac:dyDescent="0.2">
      <c r="B120" s="92"/>
      <c r="C120" s="328" t="s">
        <v>6</v>
      </c>
      <c r="D120" s="92"/>
      <c r="E120" s="328" t="s">
        <v>238</v>
      </c>
      <c r="F120" s="92"/>
      <c r="G120" s="224"/>
      <c r="H120" s="92"/>
      <c r="I120" s="92"/>
      <c r="J120" s="372" t="s">
        <v>181</v>
      </c>
      <c r="K120" s="373" t="s">
        <v>180</v>
      </c>
      <c r="L120" s="330" t="s">
        <v>182</v>
      </c>
      <c r="M120" s="499" t="s">
        <v>351</v>
      </c>
      <c r="N120" s="700"/>
      <c r="O120" s="830"/>
      <c r="P120" s="117"/>
      <c r="Q120" s="326"/>
      <c r="R120" s="13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03"/>
      <c r="N121" s="700"/>
      <c r="O121" s="830"/>
      <c r="P121" s="117"/>
      <c r="Q121" s="326"/>
      <c r="R121" s="220"/>
      <c r="S121" s="220"/>
      <c r="T121" s="220"/>
      <c r="U121" s="220"/>
    </row>
    <row r="122" spans="2:21" s="93" customFormat="1" ht="12.95" customHeight="1" x14ac:dyDescent="0.2">
      <c r="B122" s="92"/>
      <c r="C122" s="680"/>
      <c r="D122" s="681"/>
      <c r="E122" s="674"/>
      <c r="F122" s="675"/>
      <c r="G122" s="675"/>
      <c r="H122" s="675"/>
      <c r="I122" s="676"/>
      <c r="J122" s="338"/>
      <c r="K122" s="341"/>
      <c r="L122" s="580">
        <f>J122*K122</f>
        <v>0</v>
      </c>
      <c r="M122" s="503"/>
      <c r="N122" s="700"/>
      <c r="O122" s="830"/>
      <c r="P122" s="117"/>
      <c r="Q122" s="326"/>
      <c r="R122" s="220"/>
      <c r="S122" s="220"/>
      <c r="T122" s="220"/>
      <c r="U122" s="220"/>
    </row>
    <row r="123" spans="2:21" s="93" customFormat="1" ht="12.95" customHeight="1" thickBot="1" x14ac:dyDescent="0.25">
      <c r="B123" s="92"/>
      <c r="C123" s="680"/>
      <c r="D123" s="681"/>
      <c r="E123" s="674"/>
      <c r="F123" s="675"/>
      <c r="G123" s="675"/>
      <c r="H123" s="675"/>
      <c r="I123" s="676"/>
      <c r="J123" s="338"/>
      <c r="K123" s="341"/>
      <c r="L123" s="581">
        <f>J123*K123</f>
        <v>0</v>
      </c>
      <c r="M123" s="501"/>
      <c r="N123" s="828"/>
      <c r="O123" s="830"/>
      <c r="P123" s="117"/>
      <c r="Q123" s="326"/>
      <c r="R123" s="220"/>
      <c r="S123" s="220"/>
      <c r="T123" s="220"/>
      <c r="U123" s="220"/>
    </row>
    <row r="124" spans="2:21" s="93" customFormat="1" ht="12.75" customHeight="1" thickTop="1" x14ac:dyDescent="0.2">
      <c r="B124" s="92"/>
      <c r="C124" s="677" t="s">
        <v>179</v>
      </c>
      <c r="D124" s="678"/>
      <c r="E124" s="678"/>
      <c r="F124" s="678"/>
      <c r="G124" s="678"/>
      <c r="H124" s="678"/>
      <c r="I124" s="679"/>
      <c r="J124" s="217"/>
      <c r="K124" s="582">
        <f>SUM(K121:K123)</f>
        <v>0</v>
      </c>
      <c r="L124" s="578">
        <f>ROUND(SUM(L121:L123),0)</f>
        <v>0</v>
      </c>
      <c r="M124" s="579">
        <v>0</v>
      </c>
      <c r="N124" s="591">
        <v>0</v>
      </c>
      <c r="O124" s="592">
        <v>0</v>
      </c>
      <c r="P124" s="117"/>
      <c r="Q124" s="326"/>
      <c r="R124" s="220"/>
      <c r="S124" s="220"/>
      <c r="T124" s="220"/>
      <c r="U124" s="220"/>
    </row>
    <row r="125" spans="2:21" s="93" customFormat="1" ht="12.75" customHeight="1" x14ac:dyDescent="0.2">
      <c r="B125" s="92"/>
      <c r="C125" s="369"/>
      <c r="D125" s="412"/>
      <c r="E125" s="412"/>
      <c r="F125" s="412"/>
      <c r="G125" s="412"/>
      <c r="H125" s="412"/>
      <c r="I125" s="412"/>
      <c r="J125" s="414"/>
      <c r="K125" s="542"/>
      <c r="L125" s="413"/>
      <c r="M125" s="413"/>
      <c r="N125" s="376" t="str">
        <f>IF(N124=0,IF(L124=0,"","nouveau coût"),(L124-N124)/N124)</f>
        <v/>
      </c>
      <c r="O125" s="325" t="str">
        <f>IF(O124=0,"",(K124-O124)/O124)</f>
        <v/>
      </c>
      <c r="P125" s="117"/>
      <c r="Q125" s="326"/>
      <c r="R125" s="220"/>
      <c r="S125" s="220"/>
      <c r="T125" s="220"/>
      <c r="U125" s="220"/>
    </row>
    <row r="126" spans="2:21" s="93" customFormat="1" ht="12.75" customHeight="1" x14ac:dyDescent="0.2">
      <c r="B126" s="92"/>
      <c r="C126" s="369"/>
      <c r="D126" s="412"/>
      <c r="E126" s="412"/>
      <c r="F126" s="412"/>
      <c r="G126" s="412"/>
      <c r="H126" s="412"/>
      <c r="I126" s="412"/>
      <c r="J126" s="415"/>
      <c r="K126" s="376"/>
      <c r="L126" s="413"/>
      <c r="M126" s="413"/>
      <c r="N126" s="427"/>
      <c r="O126" s="538"/>
      <c r="P126" s="117"/>
      <c r="Q126" s="326"/>
      <c r="R126" s="220"/>
      <c r="S126" s="220"/>
      <c r="T126" s="220"/>
      <c r="U126" s="220"/>
    </row>
    <row r="127" spans="2:21" s="93" customFormat="1" ht="12.95" customHeight="1" x14ac:dyDescent="0.2">
      <c r="B127" s="324" t="s">
        <v>7</v>
      </c>
      <c r="C127" s="92"/>
      <c r="D127" s="92"/>
      <c r="E127" s="92"/>
      <c r="F127" s="92"/>
      <c r="G127" s="224"/>
      <c r="H127" s="92"/>
      <c r="I127" s="92"/>
      <c r="J127" s="217"/>
      <c r="K127" s="217"/>
      <c r="L127" s="217"/>
      <c r="M127" s="217"/>
      <c r="N127" s="827" t="s">
        <v>353</v>
      </c>
      <c r="O127" s="538"/>
      <c r="P127" s="117"/>
      <c r="Q127" s="326"/>
      <c r="R127" s="220"/>
      <c r="S127" s="220"/>
      <c r="T127" s="220"/>
      <c r="U127" s="220"/>
    </row>
    <row r="128" spans="2:21" s="93" customFormat="1" ht="12.95" customHeight="1" x14ac:dyDescent="0.2">
      <c r="B128" s="92"/>
      <c r="C128" s="328" t="s">
        <v>4</v>
      </c>
      <c r="D128" s="92"/>
      <c r="E128" s="92"/>
      <c r="F128" s="92"/>
      <c r="G128" s="224"/>
      <c r="H128" s="92"/>
      <c r="I128" s="92"/>
      <c r="J128" s="217"/>
      <c r="K128" s="217"/>
      <c r="L128" s="329" t="s">
        <v>182</v>
      </c>
      <c r="M128" s="499" t="s">
        <v>351</v>
      </c>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503"/>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503"/>
      <c r="N130" s="700"/>
      <c r="O130" s="538"/>
      <c r="P130" s="117"/>
      <c r="Q130" s="326"/>
      <c r="R130" s="220"/>
      <c r="S130" s="220"/>
      <c r="T130" s="220"/>
      <c r="U130" s="220"/>
    </row>
    <row r="131" spans="2:21" s="93" customFormat="1" ht="12.95" customHeight="1" x14ac:dyDescent="0.2">
      <c r="B131" s="92"/>
      <c r="C131" s="344"/>
      <c r="D131" s="345"/>
      <c r="E131" s="345"/>
      <c r="F131" s="345"/>
      <c r="G131" s="345"/>
      <c r="H131" s="345"/>
      <c r="I131" s="337"/>
      <c r="J131" s="217"/>
      <c r="K131" s="217"/>
      <c r="L131" s="339"/>
      <c r="M131" s="503"/>
      <c r="N131" s="700"/>
      <c r="O131" s="538"/>
      <c r="P131" s="117"/>
      <c r="Q131" s="326"/>
      <c r="R131" s="220"/>
      <c r="S131" s="220"/>
      <c r="T131" s="220"/>
      <c r="U131" s="220"/>
    </row>
    <row r="132" spans="2:21" s="93" customFormat="1" ht="12.95" customHeight="1" thickBot="1" x14ac:dyDescent="0.25">
      <c r="B132" s="92"/>
      <c r="C132" s="346"/>
      <c r="D132" s="347"/>
      <c r="E132" s="347"/>
      <c r="F132" s="347"/>
      <c r="G132" s="347"/>
      <c r="H132" s="347"/>
      <c r="I132" s="348"/>
      <c r="J132" s="217"/>
      <c r="K132" s="217"/>
      <c r="L132" s="340"/>
      <c r="M132" s="501"/>
      <c r="N132" s="828"/>
      <c r="O132" s="538"/>
      <c r="P132" s="117"/>
      <c r="Q132" s="326"/>
      <c r="R132" s="220"/>
      <c r="S132" s="220"/>
      <c r="T132" s="220"/>
      <c r="U132" s="220"/>
    </row>
    <row r="133" spans="2:21" s="93" customFormat="1" ht="12.95" customHeight="1" thickTop="1" x14ac:dyDescent="0.2">
      <c r="B133" s="92"/>
      <c r="C133" s="349" t="s">
        <v>179</v>
      </c>
      <c r="D133" s="350"/>
      <c r="E133" s="350"/>
      <c r="F133" s="350"/>
      <c r="G133" s="350"/>
      <c r="H133" s="350"/>
      <c r="I133" s="351"/>
      <c r="J133" s="217"/>
      <c r="K133" s="217"/>
      <c r="L133" s="578">
        <f>ROUND(SUM(L129:L132),0)</f>
        <v>0</v>
      </c>
      <c r="M133" s="579">
        <f>L133</f>
        <v>0</v>
      </c>
      <c r="N133" s="594">
        <v>0</v>
      </c>
      <c r="O133" s="538"/>
      <c r="P133" s="117"/>
      <c r="Q133" s="326"/>
      <c r="R133" s="220"/>
      <c r="S133" s="220"/>
      <c r="T133" s="220"/>
      <c r="U133" s="220"/>
    </row>
    <row r="134" spans="2:21" s="93" customFormat="1" ht="12.95" customHeight="1" x14ac:dyDescent="0.2">
      <c r="B134" s="92"/>
      <c r="C134" s="369"/>
      <c r="D134" s="369"/>
      <c r="E134" s="369"/>
      <c r="F134" s="369"/>
      <c r="G134" s="369"/>
      <c r="H134" s="369"/>
      <c r="I134" s="369"/>
      <c r="J134" s="217"/>
      <c r="K134" s="217"/>
      <c r="L134" s="413"/>
      <c r="M134" s="413"/>
      <c r="N134" s="376" t="str">
        <f>IF(N133=0,IF(L133=0,"","nouveau coût"),(L133-N133)/N133)</f>
        <v/>
      </c>
      <c r="O134" s="325"/>
      <c r="P134" s="117"/>
      <c r="Q134" s="326"/>
      <c r="R134" s="220"/>
      <c r="S134" s="220"/>
      <c r="T134" s="220"/>
      <c r="U134" s="220"/>
    </row>
    <row r="135" spans="2:21" s="93" customFormat="1" ht="12.95" customHeight="1" x14ac:dyDescent="0.2">
      <c r="B135" s="324" t="s">
        <v>190</v>
      </c>
      <c r="C135" s="92"/>
      <c r="D135" s="92"/>
      <c r="E135" s="92"/>
      <c r="F135" s="92"/>
      <c r="G135" s="224"/>
      <c r="H135" s="92"/>
      <c r="I135" s="92"/>
      <c r="J135" s="217"/>
      <c r="K135" s="217"/>
      <c r="L135" s="217"/>
      <c r="M135" s="217"/>
      <c r="N135" s="823" t="s">
        <v>354</v>
      </c>
      <c r="O135" s="538"/>
      <c r="P135" s="117"/>
      <c r="Q135" s="326"/>
      <c r="R135" s="220"/>
      <c r="S135" s="220"/>
      <c r="T135" s="220"/>
      <c r="U135" s="220"/>
    </row>
    <row r="136" spans="2:21" s="93" customFormat="1" ht="12.95" customHeight="1" x14ac:dyDescent="0.2">
      <c r="B136" s="92"/>
      <c r="C136" s="328" t="s">
        <v>4</v>
      </c>
      <c r="D136" s="92"/>
      <c r="E136" s="92"/>
      <c r="F136" s="92"/>
      <c r="G136" s="224"/>
      <c r="H136" s="92"/>
      <c r="I136" s="92"/>
      <c r="J136" s="217"/>
      <c r="K136" s="217"/>
      <c r="L136" s="329" t="s">
        <v>182</v>
      </c>
      <c r="M136" s="499" t="s">
        <v>351</v>
      </c>
      <c r="N136" s="824"/>
      <c r="O136" s="538"/>
      <c r="P136" s="117"/>
      <c r="Q136" s="326"/>
      <c r="R136" s="220"/>
      <c r="S136" s="220"/>
      <c r="T136" s="220"/>
      <c r="U136" s="220"/>
    </row>
    <row r="137" spans="2:21" s="93" customFormat="1" ht="12.95" customHeight="1" x14ac:dyDescent="0.2">
      <c r="B137" s="92"/>
      <c r="C137" s="444" t="s">
        <v>205</v>
      </c>
      <c r="D137" s="445"/>
      <c r="E137" s="445"/>
      <c r="F137" s="445"/>
      <c r="G137" s="445"/>
      <c r="H137" s="445"/>
      <c r="I137" s="446"/>
      <c r="J137" s="217"/>
      <c r="K137" s="217"/>
      <c r="L137" s="339"/>
      <c r="M137" s="503"/>
      <c r="N137" s="824"/>
      <c r="O137" s="538"/>
      <c r="P137" s="117"/>
      <c r="Q137" s="326"/>
      <c r="R137" s="220"/>
      <c r="S137" s="220"/>
      <c r="T137" s="220"/>
      <c r="U137" s="220"/>
    </row>
    <row r="138" spans="2:21" s="93" customFormat="1" ht="12.95" customHeight="1" x14ac:dyDescent="0.2">
      <c r="B138" s="92"/>
      <c r="C138" s="444" t="s">
        <v>226</v>
      </c>
      <c r="D138" s="445"/>
      <c r="E138" s="445"/>
      <c r="F138" s="445"/>
      <c r="G138" s="445"/>
      <c r="H138" s="445"/>
      <c r="I138" s="446"/>
      <c r="J138" s="217"/>
      <c r="K138" s="217"/>
      <c r="L138" s="339"/>
      <c r="M138" s="503"/>
      <c r="N138" s="824"/>
      <c r="O138" s="538"/>
      <c r="P138" s="117"/>
      <c r="Q138" s="326"/>
      <c r="R138" s="220"/>
      <c r="S138" s="220"/>
      <c r="T138" s="220"/>
      <c r="U138" s="220"/>
    </row>
    <row r="139" spans="2:21" s="93" customFormat="1" ht="12.95" customHeight="1" thickBot="1" x14ac:dyDescent="0.25">
      <c r="B139" s="92"/>
      <c r="C139" s="447" t="s">
        <v>204</v>
      </c>
      <c r="D139" s="448"/>
      <c r="E139" s="448"/>
      <c r="F139" s="448"/>
      <c r="G139" s="448"/>
      <c r="H139" s="448"/>
      <c r="I139" s="449"/>
      <c r="J139" s="217"/>
      <c r="K139" s="217"/>
      <c r="L139" s="340"/>
      <c r="M139" s="501"/>
      <c r="N139" s="825"/>
      <c r="O139" s="538"/>
      <c r="P139" s="117"/>
      <c r="Q139" s="326"/>
      <c r="R139" s="220"/>
      <c r="S139" s="220"/>
      <c r="T139" s="220"/>
      <c r="U139" s="220"/>
    </row>
    <row r="140" spans="2:21" s="93" customFormat="1" ht="12.95" customHeight="1" thickTop="1" x14ac:dyDescent="0.2">
      <c r="B140" s="92"/>
      <c r="C140" s="349" t="s">
        <v>179</v>
      </c>
      <c r="D140" s="350"/>
      <c r="E140" s="350"/>
      <c r="F140" s="350"/>
      <c r="G140" s="350"/>
      <c r="H140" s="350"/>
      <c r="I140" s="351"/>
      <c r="J140" s="217"/>
      <c r="K140" s="217"/>
      <c r="L140" s="578">
        <f>ROUND(SUM(L137:L139),0)</f>
        <v>0</v>
      </c>
      <c r="M140" s="579">
        <f>L140</f>
        <v>0</v>
      </c>
      <c r="N140" s="594">
        <v>0</v>
      </c>
      <c r="O140" s="538"/>
      <c r="P140" s="117"/>
      <c r="Q140" s="326"/>
      <c r="R140" s="220"/>
      <c r="S140" s="220"/>
      <c r="T140" s="220"/>
      <c r="U140" s="220"/>
    </row>
    <row r="141" spans="2:21" s="93" customFormat="1" ht="12.95" customHeight="1" x14ac:dyDescent="0.2">
      <c r="B141" s="92"/>
      <c r="C141" s="369"/>
      <c r="D141" s="369"/>
      <c r="E141" s="369"/>
      <c r="F141" s="369"/>
      <c r="G141" s="369"/>
      <c r="H141" s="369"/>
      <c r="I141" s="369"/>
      <c r="J141" s="217"/>
      <c r="K141" s="217"/>
      <c r="L141" s="413"/>
      <c r="M141" s="413"/>
      <c r="N141" s="376" t="str">
        <f>IF(N140=0,IF(L140=0,"","nouveau coût"),(L140-N140)/N140)</f>
        <v/>
      </c>
      <c r="O141" s="325"/>
      <c r="P141" s="117"/>
      <c r="Q141" s="326"/>
      <c r="R141" s="220"/>
      <c r="S141" s="220"/>
      <c r="T141" s="220"/>
      <c r="U141" s="220"/>
    </row>
    <row r="142" spans="2:21" s="93" customFormat="1" ht="12.95" customHeight="1" x14ac:dyDescent="0.2">
      <c r="B142" s="324" t="s">
        <v>236</v>
      </c>
      <c r="C142" s="92"/>
      <c r="D142" s="92"/>
      <c r="E142" s="92"/>
      <c r="F142" s="92"/>
      <c r="G142" s="224"/>
      <c r="H142" s="92"/>
      <c r="I142" s="92"/>
      <c r="J142" s="217"/>
      <c r="K142" s="217"/>
      <c r="L142" s="217"/>
      <c r="M142" s="217"/>
      <c r="N142" s="425"/>
      <c r="O142" s="538"/>
      <c r="P142" s="117"/>
      <c r="Q142" s="326"/>
      <c r="R142" s="220"/>
      <c r="S142" s="220"/>
      <c r="T142" s="220"/>
      <c r="U142" s="220"/>
    </row>
    <row r="143" spans="2:21" s="93" customFormat="1" ht="12.95" customHeight="1" x14ac:dyDescent="0.2">
      <c r="B143" s="92"/>
      <c r="C143" s="328" t="s">
        <v>4</v>
      </c>
      <c r="D143" s="92"/>
      <c r="E143" s="92"/>
      <c r="F143" s="92"/>
      <c r="G143" s="224"/>
      <c r="H143" s="92"/>
      <c r="I143" s="92"/>
      <c r="J143" s="217"/>
      <c r="K143" s="217"/>
      <c r="L143" s="329" t="s">
        <v>182</v>
      </c>
      <c r="M143" s="499" t="s">
        <v>351</v>
      </c>
      <c r="N143" s="827" t="s">
        <v>353</v>
      </c>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503"/>
      <c r="N144" s="700"/>
      <c r="O144" s="538"/>
      <c r="P144" s="117"/>
      <c r="Q144" s="326"/>
      <c r="R144" s="220"/>
      <c r="S144" s="220"/>
      <c r="T144" s="220"/>
      <c r="U144" s="220"/>
    </row>
    <row r="145" spans="2:21" s="93" customFormat="1" ht="12.95" customHeight="1" x14ac:dyDescent="0.2">
      <c r="B145" s="92"/>
      <c r="C145" s="344"/>
      <c r="D145" s="345"/>
      <c r="E145" s="345"/>
      <c r="F145" s="345"/>
      <c r="G145" s="345"/>
      <c r="H145" s="345"/>
      <c r="I145" s="337"/>
      <c r="J145" s="217"/>
      <c r="K145" s="217"/>
      <c r="L145" s="339"/>
      <c r="M145" s="503"/>
      <c r="N145" s="700"/>
      <c r="O145" s="538"/>
      <c r="P145" s="117"/>
      <c r="Q145" s="326"/>
      <c r="R145" s="220"/>
      <c r="S145" s="220"/>
      <c r="T145" s="220"/>
      <c r="U145" s="220"/>
    </row>
    <row r="146" spans="2:21" s="93" customFormat="1" ht="12.95" customHeight="1" x14ac:dyDescent="0.2">
      <c r="B146" s="92"/>
      <c r="C146" s="344"/>
      <c r="D146" s="345"/>
      <c r="E146" s="345"/>
      <c r="F146" s="345"/>
      <c r="G146" s="345"/>
      <c r="H146" s="345"/>
      <c r="I146" s="337"/>
      <c r="J146" s="217"/>
      <c r="K146" s="217"/>
      <c r="L146" s="339"/>
      <c r="M146" s="503"/>
      <c r="N146" s="700"/>
      <c r="O146" s="538"/>
      <c r="P146" s="117"/>
      <c r="Q146" s="326"/>
      <c r="R146" s="220"/>
      <c r="S146" s="220"/>
      <c r="T146" s="220"/>
      <c r="U146" s="220"/>
    </row>
    <row r="147" spans="2:21" s="93" customFormat="1" ht="12.95" customHeight="1" x14ac:dyDescent="0.2">
      <c r="B147" s="92"/>
      <c r="C147" s="344"/>
      <c r="D147" s="345"/>
      <c r="E147" s="345"/>
      <c r="F147" s="345"/>
      <c r="G147" s="345"/>
      <c r="H147" s="345"/>
      <c r="I147" s="337"/>
      <c r="J147" s="217"/>
      <c r="K147" s="217"/>
      <c r="L147" s="339"/>
      <c r="M147" s="503"/>
      <c r="N147" s="700"/>
      <c r="O147" s="538"/>
      <c r="P147" s="117"/>
      <c r="Q147" s="326"/>
      <c r="R147" s="220"/>
      <c r="S147" s="220"/>
      <c r="T147" s="220"/>
      <c r="U147" s="220"/>
    </row>
    <row r="148" spans="2:21" s="93" customFormat="1" ht="12.95" customHeight="1" thickBot="1" x14ac:dyDescent="0.25">
      <c r="B148" s="92"/>
      <c r="C148" s="346"/>
      <c r="D148" s="347"/>
      <c r="E148" s="347"/>
      <c r="F148" s="347"/>
      <c r="G148" s="347"/>
      <c r="H148" s="347"/>
      <c r="I148" s="348"/>
      <c r="J148" s="217"/>
      <c r="K148" s="217"/>
      <c r="L148" s="340"/>
      <c r="M148" s="501"/>
      <c r="N148" s="828"/>
      <c r="O148" s="538"/>
      <c r="P148" s="117"/>
      <c r="Q148" s="326"/>
      <c r="R148" s="220"/>
      <c r="S148" s="220"/>
      <c r="T148" s="220"/>
      <c r="U148" s="220"/>
    </row>
    <row r="149" spans="2:21" s="93" customFormat="1" ht="12.95" customHeight="1" thickTop="1" x14ac:dyDescent="0.2">
      <c r="B149" s="92"/>
      <c r="C149" s="349" t="s">
        <v>179</v>
      </c>
      <c r="D149" s="350"/>
      <c r="E149" s="350"/>
      <c r="F149" s="350"/>
      <c r="G149" s="350"/>
      <c r="H149" s="350"/>
      <c r="I149" s="351"/>
      <c r="J149" s="217"/>
      <c r="K149" s="217"/>
      <c r="L149" s="578">
        <f>ROUND(SUM(L144:L148),0)</f>
        <v>0</v>
      </c>
      <c r="M149" s="579">
        <f>L149</f>
        <v>0</v>
      </c>
      <c r="N149" s="594">
        <v>0</v>
      </c>
      <c r="O149" s="538"/>
      <c r="P149" s="117"/>
      <c r="Q149" s="326"/>
      <c r="R149" s="220"/>
      <c r="S149" s="220"/>
      <c r="T149" s="220"/>
      <c r="U149" s="220"/>
    </row>
    <row r="150" spans="2:21" s="93" customFormat="1" ht="12.95" customHeight="1" x14ac:dyDescent="0.2">
      <c r="B150" s="92"/>
      <c r="C150" s="369"/>
      <c r="D150" s="369"/>
      <c r="E150" s="369"/>
      <c r="F150" s="369"/>
      <c r="G150" s="369"/>
      <c r="H150" s="369"/>
      <c r="I150" s="369"/>
      <c r="J150" s="217"/>
      <c r="K150" s="217"/>
      <c r="L150" s="413"/>
      <c r="M150" s="413"/>
      <c r="N150" s="376" t="str">
        <f>IF(N149=0,IF(L149=0,"","nouveau coût"),(L149-N149)/N149)</f>
        <v/>
      </c>
      <c r="O150" s="325"/>
      <c r="P150" s="117"/>
      <c r="Q150" s="326"/>
      <c r="R150" s="220"/>
      <c r="S150" s="220"/>
      <c r="T150" s="220"/>
      <c r="U150" s="220"/>
    </row>
    <row r="151" spans="2:21" s="93" customFormat="1" ht="12.95" customHeight="1" x14ac:dyDescent="0.2">
      <c r="B151" s="324" t="s">
        <v>191</v>
      </c>
      <c r="C151" s="92"/>
      <c r="D151" s="92"/>
      <c r="E151" s="92"/>
      <c r="F151" s="92"/>
      <c r="G151" s="224"/>
      <c r="H151" s="92"/>
      <c r="I151" s="92"/>
      <c r="J151" s="217"/>
      <c r="K151" s="217"/>
      <c r="L151" s="305"/>
      <c r="M151" s="305"/>
      <c r="N151" s="827" t="s">
        <v>353</v>
      </c>
      <c r="O151" s="538"/>
      <c r="P151" s="117"/>
      <c r="Q151" s="326"/>
      <c r="R151" s="220"/>
      <c r="S151" s="220"/>
      <c r="T151" s="220"/>
      <c r="U151" s="220"/>
    </row>
    <row r="152" spans="2:21" s="93" customFormat="1" ht="12.95" customHeight="1" x14ac:dyDescent="0.2">
      <c r="B152" s="92"/>
      <c r="C152" s="328" t="s">
        <v>4</v>
      </c>
      <c r="D152" s="92"/>
      <c r="E152" s="92"/>
      <c r="F152" s="92"/>
      <c r="G152" s="224"/>
      <c r="H152" s="92"/>
      <c r="I152" s="92"/>
      <c r="J152" s="367" t="s">
        <v>206</v>
      </c>
      <c r="K152" s="367" t="s">
        <v>207</v>
      </c>
      <c r="L152" s="329" t="s">
        <v>182</v>
      </c>
      <c r="M152" s="499" t="s">
        <v>351</v>
      </c>
      <c r="N152" s="700"/>
      <c r="O152" s="538"/>
      <c r="P152" s="117"/>
      <c r="Q152" s="326"/>
      <c r="R152" s="220"/>
      <c r="S152" s="220"/>
      <c r="T152" s="220"/>
      <c r="U152" s="220"/>
    </row>
    <row r="153" spans="2:21" s="93" customFormat="1" ht="12.95" customHeight="1" x14ac:dyDescent="0.2">
      <c r="B153" s="92"/>
      <c r="C153" s="344"/>
      <c r="D153" s="345"/>
      <c r="E153" s="345"/>
      <c r="F153" s="345"/>
      <c r="G153" s="345"/>
      <c r="H153" s="345"/>
      <c r="I153" s="337"/>
      <c r="J153" s="338"/>
      <c r="K153" s="339"/>
      <c r="L153" s="583">
        <f>J153*K153</f>
        <v>0</v>
      </c>
      <c r="M153" s="502"/>
      <c r="N153" s="700"/>
      <c r="O153" s="538"/>
      <c r="P153" s="117"/>
      <c r="Q153" s="326"/>
      <c r="R153" s="220"/>
      <c r="S153" s="220"/>
      <c r="T153" s="220"/>
      <c r="U153" s="220"/>
    </row>
    <row r="154" spans="2:21" s="93" customFormat="1" ht="12.95" customHeight="1" x14ac:dyDescent="0.2">
      <c r="B154" s="92"/>
      <c r="C154" s="344"/>
      <c r="D154" s="345"/>
      <c r="E154" s="345"/>
      <c r="F154" s="345"/>
      <c r="G154" s="345"/>
      <c r="H154" s="345"/>
      <c r="I154" s="337"/>
      <c r="J154" s="338"/>
      <c r="K154" s="339"/>
      <c r="L154" s="583">
        <f>J154*K154</f>
        <v>0</v>
      </c>
      <c r="M154" s="502"/>
      <c r="N154" s="700"/>
      <c r="O154" s="538"/>
      <c r="P154" s="117"/>
      <c r="Q154" s="326"/>
      <c r="R154" s="220"/>
      <c r="S154" s="220"/>
      <c r="T154" s="220"/>
      <c r="U154" s="220"/>
    </row>
    <row r="155" spans="2:21" s="93" customFormat="1" ht="12.95" customHeight="1" x14ac:dyDescent="0.2">
      <c r="B155" s="92"/>
      <c r="C155" s="344"/>
      <c r="D155" s="345"/>
      <c r="E155" s="345"/>
      <c r="F155" s="345"/>
      <c r="G155" s="345"/>
      <c r="H155" s="345"/>
      <c r="I155" s="337"/>
      <c r="J155" s="217"/>
      <c r="K155" s="217"/>
      <c r="L155" s="339"/>
      <c r="M155" s="503"/>
      <c r="N155" s="700"/>
      <c r="O155" s="538"/>
      <c r="P155" s="117"/>
      <c r="Q155" s="326"/>
      <c r="R155" s="220"/>
      <c r="S155" s="220"/>
      <c r="T155" s="220"/>
      <c r="U155" s="220"/>
    </row>
    <row r="156" spans="2:21" s="93" customFormat="1" ht="12.95" customHeight="1" thickBot="1" x14ac:dyDescent="0.25">
      <c r="B156" s="92"/>
      <c r="C156" s="346"/>
      <c r="D156" s="347"/>
      <c r="E156" s="347"/>
      <c r="F156" s="347"/>
      <c r="G156" s="347"/>
      <c r="H156" s="347"/>
      <c r="I156" s="348"/>
      <c r="J156" s="217"/>
      <c r="K156" s="217"/>
      <c r="L156" s="340"/>
      <c r="M156" s="501"/>
      <c r="N156" s="828"/>
      <c r="O156" s="538"/>
      <c r="P156" s="117"/>
      <c r="Q156" s="326"/>
      <c r="R156" s="220"/>
      <c r="S156" s="220"/>
      <c r="T156" s="220"/>
      <c r="U156" s="220"/>
    </row>
    <row r="157" spans="2:21" s="93" customFormat="1" ht="12.95" customHeight="1" thickTop="1" x14ac:dyDescent="0.2">
      <c r="B157" s="92"/>
      <c r="C157" s="349" t="s">
        <v>179</v>
      </c>
      <c r="D157" s="350"/>
      <c r="E157" s="350"/>
      <c r="F157" s="350"/>
      <c r="G157" s="350"/>
      <c r="H157" s="350"/>
      <c r="I157" s="351"/>
      <c r="J157" s="217"/>
      <c r="K157" s="217"/>
      <c r="L157" s="578">
        <f>ROUND(SUM(L153:L156),0)</f>
        <v>0</v>
      </c>
      <c r="M157" s="579">
        <f>L157</f>
        <v>0</v>
      </c>
      <c r="N157" s="594">
        <v>0</v>
      </c>
      <c r="O157" s="538"/>
      <c r="P157" s="117"/>
      <c r="Q157" s="326"/>
      <c r="R157" s="220"/>
      <c r="S157" s="220"/>
      <c r="T157" s="220"/>
      <c r="U157" s="220"/>
    </row>
    <row r="158" spans="2:21" s="93" customFormat="1" ht="12.95" customHeight="1" x14ac:dyDescent="0.2">
      <c r="B158" s="92"/>
      <c r="C158" s="369"/>
      <c r="D158" s="369"/>
      <c r="E158" s="369"/>
      <c r="F158" s="369"/>
      <c r="G158" s="369"/>
      <c r="H158" s="369"/>
      <c r="I158" s="369"/>
      <c r="J158" s="217"/>
      <c r="K158" s="217"/>
      <c r="L158" s="413"/>
      <c r="M158" s="413"/>
      <c r="N158" s="376" t="str">
        <f>IF(N157=0,IF(L157=0,"","nouveau coût"),(L157-N157)/N157)</f>
        <v/>
      </c>
      <c r="O158" s="325"/>
      <c r="P158" s="130" t="s">
        <v>245</v>
      </c>
      <c r="Q158" s="326"/>
      <c r="R158" s="220"/>
      <c r="S158" s="220"/>
      <c r="T158" s="220"/>
      <c r="U158" s="220"/>
    </row>
    <row r="159" spans="2:21" s="93" customFormat="1" ht="12.95" customHeight="1" x14ac:dyDescent="0.2">
      <c r="B159" s="324" t="s">
        <v>208</v>
      </c>
      <c r="C159" s="92"/>
      <c r="D159" s="92"/>
      <c r="E159" s="92"/>
      <c r="F159" s="92"/>
      <c r="G159" s="224"/>
      <c r="H159" s="92"/>
      <c r="I159" s="92"/>
      <c r="J159" s="217"/>
      <c r="K159" s="217"/>
      <c r="L159" s="305"/>
      <c r="M159" s="305"/>
      <c r="N159" s="823" t="s">
        <v>355</v>
      </c>
      <c r="O159" s="538"/>
      <c r="P159" s="117"/>
      <c r="Q159" s="326"/>
      <c r="R159" s="220"/>
      <c r="S159" s="220"/>
      <c r="T159" s="220"/>
      <c r="U159" s="220"/>
    </row>
    <row r="160" spans="2:21" s="93" customFormat="1" ht="12.95" customHeight="1" x14ac:dyDescent="0.2">
      <c r="B160" s="92"/>
      <c r="C160" s="328" t="s">
        <v>4</v>
      </c>
      <c r="D160" s="92"/>
      <c r="E160" s="92"/>
      <c r="F160" s="92"/>
      <c r="G160" s="224"/>
      <c r="H160" s="92"/>
      <c r="I160" s="92"/>
      <c r="J160" s="217"/>
      <c r="K160" s="367" t="s">
        <v>211</v>
      </c>
      <c r="L160" s="329" t="s">
        <v>182</v>
      </c>
      <c r="M160" s="499" t="s">
        <v>351</v>
      </c>
      <c r="N160" s="789"/>
      <c r="O160" s="538"/>
      <c r="P160" s="367" t="s">
        <v>211</v>
      </c>
      <c r="Q160" s="329" t="s">
        <v>182</v>
      </c>
      <c r="R160" s="220"/>
      <c r="S160" s="220"/>
      <c r="T160" s="220"/>
      <c r="U160" s="220"/>
    </row>
    <row r="161" spans="2:23" s="93" customFormat="1" ht="12.95" customHeight="1" thickBot="1" x14ac:dyDescent="0.25">
      <c r="B161" s="92"/>
      <c r="C161" s="682" t="s">
        <v>365</v>
      </c>
      <c r="D161" s="683"/>
      <c r="E161" s="683"/>
      <c r="F161" s="683"/>
      <c r="G161" s="683"/>
      <c r="H161" s="683"/>
      <c r="I161" s="684"/>
      <c r="J161" s="217"/>
      <c r="K161" s="379"/>
      <c r="L161" s="584">
        <f>IF(K161&gt;8%,"MAX 8%",IF(T2=1,ROUND(K161*(L93+L116+L133+L140+L149+L157),0),0))</f>
        <v>0</v>
      </c>
      <c r="M161" s="501"/>
      <c r="N161" s="826"/>
      <c r="O161" s="538"/>
      <c r="P161" s="544">
        <v>0.08</v>
      </c>
      <c r="Q161" s="366">
        <f>IF(T2=1,ROUND(P161*(L93+L116+L133+L140+L149+L157),0),0)</f>
        <v>0</v>
      </c>
      <c r="R161" s="220"/>
      <c r="S161" s="220"/>
      <c r="T161" s="220"/>
      <c r="U161" s="220"/>
      <c r="W161" s="116"/>
    </row>
    <row r="162" spans="2:23" s="93" customFormat="1" ht="12.95" customHeight="1" thickTop="1" x14ac:dyDescent="0.2">
      <c r="B162" s="92"/>
      <c r="C162" s="380" t="s">
        <v>179</v>
      </c>
      <c r="D162" s="381"/>
      <c r="E162" s="381"/>
      <c r="F162" s="381"/>
      <c r="G162" s="381"/>
      <c r="H162" s="381"/>
      <c r="I162" s="382"/>
      <c r="J162" s="217"/>
      <c r="K162" s="331"/>
      <c r="L162" s="578">
        <f>ROUND(SUM(L161:L161),0)</f>
        <v>0</v>
      </c>
      <c r="M162" s="579">
        <f>L162</f>
        <v>0</v>
      </c>
      <c r="N162" s="594">
        <f>IF(T2=1,O169,0)</f>
        <v>0</v>
      </c>
      <c r="O162" s="538"/>
      <c r="P162" s="545"/>
      <c r="Q162" s="331">
        <f>ROUND(SUM(Q161:Q161),0)</f>
        <v>0</v>
      </c>
      <c r="R162" s="220">
        <f>IF(L162&gt;Q162,Q162,L162)</f>
        <v>0</v>
      </c>
      <c r="S162" s="220"/>
      <c r="T162" s="220"/>
      <c r="U162" s="220"/>
    </row>
    <row r="163" spans="2:23" s="93" customFormat="1" ht="12.95" customHeight="1" x14ac:dyDescent="0.2">
      <c r="B163" s="92"/>
      <c r="C163" s="416"/>
      <c r="D163" s="416"/>
      <c r="E163" s="416"/>
      <c r="F163" s="416"/>
      <c r="G163" s="416"/>
      <c r="H163" s="416"/>
      <c r="I163" s="416"/>
      <c r="J163" s="217"/>
      <c r="K163" s="413"/>
      <c r="L163" s="413"/>
      <c r="M163" s="413"/>
      <c r="N163" s="376" t="str">
        <f>IF(N162=0,"",(L162-N162)/N162)</f>
        <v/>
      </c>
      <c r="O163" s="325"/>
      <c r="P163" s="413"/>
      <c r="Q163" s="413"/>
      <c r="R163" s="220"/>
      <c r="S163" s="220"/>
      <c r="T163" s="220"/>
      <c r="U163" s="220"/>
    </row>
    <row r="164" spans="2:23" s="93" customFormat="1" ht="12.95" customHeight="1" x14ac:dyDescent="0.2">
      <c r="B164" s="324" t="s">
        <v>209</v>
      </c>
      <c r="C164" s="281"/>
      <c r="D164" s="281"/>
      <c r="E164" s="281"/>
      <c r="F164" s="281"/>
      <c r="G164" s="304"/>
      <c r="H164" s="281"/>
      <c r="I164" s="281"/>
      <c r="J164" s="217"/>
      <c r="K164" s="217"/>
      <c r="L164" s="305"/>
      <c r="M164" s="305"/>
      <c r="N164" s="823" t="s">
        <v>354</v>
      </c>
      <c r="O164" s="538"/>
      <c r="P164" s="217"/>
      <c r="Q164" s="305"/>
      <c r="R164" s="220"/>
      <c r="S164" s="220"/>
      <c r="T164" s="220"/>
      <c r="U164" s="220"/>
    </row>
    <row r="165" spans="2:23" s="93" customFormat="1" ht="12.95" customHeight="1" x14ac:dyDescent="0.2">
      <c r="B165" s="92"/>
      <c r="C165" s="383" t="s">
        <v>4</v>
      </c>
      <c r="D165" s="281"/>
      <c r="E165" s="281"/>
      <c r="F165" s="281"/>
      <c r="G165" s="304"/>
      <c r="H165" s="281"/>
      <c r="I165" s="281"/>
      <c r="J165" s="217"/>
      <c r="K165" s="367" t="s">
        <v>211</v>
      </c>
      <c r="L165" s="329" t="s">
        <v>182</v>
      </c>
      <c r="M165" s="499" t="s">
        <v>351</v>
      </c>
      <c r="N165" s="824"/>
      <c r="O165" s="538"/>
      <c r="P165" s="367" t="s">
        <v>211</v>
      </c>
      <c r="Q165" s="329" t="s">
        <v>182</v>
      </c>
      <c r="R165" s="220"/>
      <c r="S165" s="220"/>
      <c r="T165" s="220"/>
      <c r="U165" s="220"/>
    </row>
    <row r="166" spans="2:23" s="93" customFormat="1" ht="12.95" customHeight="1" x14ac:dyDescent="0.2">
      <c r="B166" s="92"/>
      <c r="C166" s="685" t="s">
        <v>244</v>
      </c>
      <c r="D166" s="686"/>
      <c r="E166" s="686"/>
      <c r="F166" s="686"/>
      <c r="G166" s="686"/>
      <c r="H166" s="686"/>
      <c r="I166" s="687"/>
      <c r="J166" s="217"/>
      <c r="K166" s="379"/>
      <c r="L166" s="584">
        <f>IF(K166&gt;20%,"MAX 20 %",IF(T2="1",0,ROUND(K166*(L104+L116),0)))</f>
        <v>0</v>
      </c>
      <c r="M166" s="500"/>
      <c r="N166" s="824"/>
      <c r="O166" s="538"/>
      <c r="P166" s="544">
        <v>0.2</v>
      </c>
      <c r="Q166" s="366">
        <f>IF(T2=1,0,ROUND(P166*(L104+L116),0))</f>
        <v>0</v>
      </c>
      <c r="R166" s="220"/>
      <c r="S166" s="220"/>
      <c r="T166" s="220"/>
      <c r="U166" s="220"/>
      <c r="W166" s="116"/>
    </row>
    <row r="167" spans="2:23" s="93" customFormat="1" ht="12.95" customHeight="1" x14ac:dyDescent="0.2">
      <c r="B167" s="92"/>
      <c r="C167" s="685" t="s">
        <v>243</v>
      </c>
      <c r="D167" s="686"/>
      <c r="E167" s="686"/>
      <c r="F167" s="686"/>
      <c r="G167" s="686"/>
      <c r="H167" s="686"/>
      <c r="I167" s="687"/>
      <c r="J167" s="217"/>
      <c r="K167" s="379"/>
      <c r="L167" s="584">
        <f>IF(K166&gt;20%,"",IF(K167&gt;40%,"MAX 40%",IF(T2="1",0,ROUND(K167*(L104+L116+L166),0))))</f>
        <v>0</v>
      </c>
      <c r="M167" s="500"/>
      <c r="N167" s="824"/>
      <c r="O167" s="538"/>
      <c r="P167" s="544">
        <v>0.4</v>
      </c>
      <c r="Q167" s="366">
        <f>IF(T2=1,0,ROUND(P167*(L104+L116+Q166),0))</f>
        <v>0</v>
      </c>
      <c r="R167" s="220"/>
      <c r="S167" s="220"/>
      <c r="T167" s="220"/>
      <c r="U167" s="220"/>
    </row>
    <row r="168" spans="2:23" s="93" customFormat="1" ht="12.95" customHeight="1" thickBot="1" x14ac:dyDescent="0.25">
      <c r="B168" s="92"/>
      <c r="C168" s="682" t="s">
        <v>242</v>
      </c>
      <c r="D168" s="683"/>
      <c r="E168" s="683"/>
      <c r="F168" s="683"/>
      <c r="G168" s="683"/>
      <c r="H168" s="683"/>
      <c r="I168" s="684"/>
      <c r="J168" s="217"/>
      <c r="K168" s="379"/>
      <c r="L168" s="584">
        <f>IF(K168&gt;7%,"MAX 7%",IF(T2="1",0,ROUND(K168*(L93+L133+L140+L149),0)))</f>
        <v>0</v>
      </c>
      <c r="M168" s="500"/>
      <c r="N168" s="825"/>
      <c r="O168" s="538"/>
      <c r="P168" s="544">
        <v>7.0000000000000007E-2</v>
      </c>
      <c r="Q168" s="366">
        <f>IF(T2=1,0,ROUND(P168*(L93+L133+L140+L149),0))</f>
        <v>0</v>
      </c>
      <c r="R168" s="220"/>
      <c r="S168" s="220"/>
      <c r="T168" s="220"/>
      <c r="U168" s="220"/>
    </row>
    <row r="169" spans="2:23" s="93" customFormat="1" ht="12.95" customHeight="1" thickTop="1" x14ac:dyDescent="0.2">
      <c r="B169" s="92"/>
      <c r="C169" s="349" t="s">
        <v>179</v>
      </c>
      <c r="D169" s="350"/>
      <c r="E169" s="350"/>
      <c r="F169" s="350"/>
      <c r="G169" s="350"/>
      <c r="H169" s="350"/>
      <c r="I169" s="351"/>
      <c r="J169" s="217"/>
      <c r="K169" s="331"/>
      <c r="L169" s="578">
        <f>ROUND(SUM(L166:L168),0)</f>
        <v>0</v>
      </c>
      <c r="M169" s="585">
        <f>L169</f>
        <v>0</v>
      </c>
      <c r="N169" s="594"/>
      <c r="O169" s="538"/>
      <c r="P169" s="545"/>
      <c r="Q169" s="331">
        <f>ROUND(SUM(Q166:Q168),0)</f>
        <v>0</v>
      </c>
      <c r="R169" s="220">
        <f>IF(L169&gt;Q169,Q169,L169)</f>
        <v>0</v>
      </c>
      <c r="S169" s="220"/>
      <c r="T169" s="220"/>
      <c r="U169" s="220"/>
    </row>
    <row r="170" spans="2:23" s="93" customFormat="1" ht="12.95" customHeight="1" x14ac:dyDescent="0.2">
      <c r="B170" s="92"/>
      <c r="C170" s="369"/>
      <c r="D170" s="369"/>
      <c r="E170" s="369"/>
      <c r="F170" s="369"/>
      <c r="G170" s="369"/>
      <c r="H170" s="369"/>
      <c r="I170" s="369"/>
      <c r="J170" s="217"/>
      <c r="K170" s="413"/>
      <c r="L170" s="413"/>
      <c r="M170" s="413"/>
      <c r="N170" s="376" t="str">
        <f>IF(N169=0,"",(L169-N169)/N169)</f>
        <v/>
      </c>
      <c r="O170" s="325"/>
      <c r="P170" s="117"/>
      <c r="Q170" s="418"/>
      <c r="R170" s="193"/>
      <c r="S170" s="193"/>
      <c r="T170" s="220"/>
      <c r="U170" s="220"/>
    </row>
    <row r="171" spans="2:23" s="93" customFormat="1" ht="5.25" customHeight="1" x14ac:dyDescent="0.2">
      <c r="B171" s="92"/>
      <c r="C171" s="92"/>
      <c r="D171" s="92"/>
      <c r="E171" s="92"/>
      <c r="F171" s="92"/>
      <c r="G171" s="224"/>
      <c r="H171" s="92"/>
      <c r="I171" s="92"/>
      <c r="J171" s="217"/>
      <c r="K171" s="217"/>
      <c r="L171" s="217"/>
      <c r="M171" s="217"/>
      <c r="N171" s="547"/>
      <c r="O171" s="325"/>
      <c r="P171" s="117"/>
      <c r="Q171" s="418"/>
      <c r="R171" s="193"/>
      <c r="S171" s="193"/>
      <c r="T171" s="220"/>
      <c r="U171" s="220"/>
    </row>
    <row r="172" spans="2:23" s="93" customFormat="1" ht="12.95" customHeight="1" x14ac:dyDescent="0.2">
      <c r="B172" s="357"/>
      <c r="C172" s="357"/>
      <c r="D172" s="357"/>
      <c r="E172" s="357"/>
      <c r="F172" s="357"/>
      <c r="G172" s="357"/>
      <c r="H172" s="374" t="s">
        <v>210</v>
      </c>
      <c r="I172" s="343"/>
      <c r="J172" s="217"/>
      <c r="K172" s="119" t="s">
        <v>79</v>
      </c>
      <c r="L172" s="586">
        <f>IF(T2=1,(L104+L116+L124)*I172,0)</f>
        <v>0</v>
      </c>
      <c r="M172" s="423"/>
      <c r="N172" s="546">
        <v>0</v>
      </c>
      <c r="O172" s="538"/>
      <c r="P172" s="417"/>
      <c r="Q172" s="419"/>
      <c r="R172" s="42"/>
      <c r="S172" s="420"/>
      <c r="T172" s="220"/>
      <c r="U172" s="220"/>
    </row>
    <row r="173" spans="2:23" s="93" customFormat="1" ht="5.25" customHeight="1" x14ac:dyDescent="0.2">
      <c r="C173" s="42"/>
      <c r="D173" s="221"/>
      <c r="E173" s="221"/>
      <c r="F173" s="221"/>
      <c r="G173" s="323"/>
      <c r="H173" s="92"/>
      <c r="I173" s="217"/>
      <c r="J173" s="217"/>
      <c r="K173" s="264"/>
      <c r="L173" s="305"/>
      <c r="M173" s="423"/>
      <c r="N173" s="426"/>
      <c r="O173" s="538"/>
      <c r="P173" s="117"/>
      <c r="Q173" s="419"/>
      <c r="R173" s="42"/>
      <c r="S173" s="420"/>
      <c r="T173" s="220"/>
      <c r="U173" s="220"/>
    </row>
    <row r="174" spans="2:23" s="93" customFormat="1" ht="12.95" customHeight="1" x14ac:dyDescent="0.2">
      <c r="C174" s="42"/>
      <c r="D174" s="221"/>
      <c r="E174" s="221"/>
      <c r="F174" s="221"/>
      <c r="G174" s="323"/>
      <c r="H174" s="92"/>
      <c r="I174" s="217"/>
      <c r="J174" s="217"/>
      <c r="K174" s="119" t="s">
        <v>120</v>
      </c>
      <c r="L174" s="586">
        <f>L93+L104+L116+L124+L133+L140+L149+L157+L162+L169+L172</f>
        <v>0</v>
      </c>
      <c r="M174" s="423"/>
      <c r="N174" s="595">
        <v>0</v>
      </c>
      <c r="O174" s="538"/>
      <c r="P174" s="117"/>
      <c r="Q174" s="419"/>
      <c r="R174" s="42"/>
      <c r="S174" s="420"/>
      <c r="T174" s="220"/>
      <c r="U174" s="220"/>
    </row>
    <row r="175" spans="2:23" s="93" customFormat="1" ht="12.95" customHeight="1" x14ac:dyDescent="0.2">
      <c r="C175" s="42"/>
      <c r="D175" s="221"/>
      <c r="E175" s="221"/>
      <c r="F175" s="221"/>
      <c r="G175" s="323"/>
      <c r="H175" s="92"/>
      <c r="I175" s="217"/>
      <c r="J175" s="217"/>
      <c r="K175" s="342" t="s">
        <v>189</v>
      </c>
      <c r="L175" s="587">
        <f>IF(T2=1,L93+L116+L133+L140+L149+L157+R162,L93+L104+L116+L133+L140+L149+L157+R169)</f>
        <v>0</v>
      </c>
      <c r="M175" s="530"/>
      <c r="N175" s="594">
        <v>0</v>
      </c>
      <c r="O175" s="538"/>
      <c r="P175" s="117"/>
      <c r="Q175" s="421"/>
      <c r="R175" s="422"/>
      <c r="S175" s="420"/>
      <c r="T175" s="220"/>
      <c r="U175" s="220"/>
      <c r="W175" s="116"/>
    </row>
    <row r="176" spans="2:23" s="93" customFormat="1" ht="5.25" customHeight="1" x14ac:dyDescent="0.2">
      <c r="C176" s="42"/>
      <c r="D176" s="221"/>
      <c r="E176" s="221"/>
      <c r="F176" s="221"/>
      <c r="G176" s="323"/>
      <c r="H176" s="92"/>
      <c r="I176" s="217"/>
      <c r="J176" s="217"/>
      <c r="K176" s="264"/>
      <c r="L176" s="305"/>
      <c r="M176" s="423"/>
      <c r="N176" s="426"/>
      <c r="O176" s="538"/>
      <c r="P176" s="117"/>
      <c r="Q176" s="418"/>
      <c r="R176" s="193"/>
      <c r="S176" s="193"/>
      <c r="T176" s="220"/>
      <c r="U176" s="220"/>
      <c r="W176" s="116"/>
    </row>
    <row r="177" spans="1:24" ht="12.95" customHeight="1" x14ac:dyDescent="0.2">
      <c r="A177" s="93"/>
      <c r="B177" s="93"/>
      <c r="C177" s="42"/>
      <c r="D177" s="221"/>
      <c r="E177" s="221"/>
      <c r="F177" s="221"/>
      <c r="G177" s="323"/>
      <c r="H177" s="92"/>
      <c r="I177" s="217"/>
      <c r="J177" s="217"/>
      <c r="K177" s="119" t="s">
        <v>10</v>
      </c>
      <c r="L177" s="355"/>
      <c r="M177" s="504"/>
      <c r="N177" s="471"/>
      <c r="O177" s="538"/>
      <c r="P177" s="117"/>
      <c r="Q177" s="418"/>
      <c r="R177" s="193"/>
      <c r="S177" s="193"/>
      <c r="T177" s="220"/>
      <c r="U177" s="220"/>
      <c r="V177" s="93"/>
      <c r="W177" s="116"/>
    </row>
    <row r="178" spans="1:24" ht="12.95" customHeight="1" x14ac:dyDescent="0.2">
      <c r="A178" s="93"/>
      <c r="B178" s="93"/>
      <c r="C178" s="42"/>
      <c r="D178" s="221"/>
      <c r="E178" s="221"/>
      <c r="F178" s="221"/>
      <c r="G178" s="323"/>
      <c r="H178" s="92"/>
      <c r="I178" s="217"/>
      <c r="J178" s="217"/>
      <c r="K178" s="342" t="s">
        <v>49</v>
      </c>
      <c r="L178" s="585" t="str">
        <f>IF(L177=0,"0",ROUND(L175*L177,0))</f>
        <v>0</v>
      </c>
      <c r="M178" s="531"/>
      <c r="N178" s="595">
        <v>0</v>
      </c>
      <c r="O178" s="538"/>
      <c r="P178" s="117"/>
      <c r="Q178" s="326"/>
      <c r="R178" s="220"/>
      <c r="S178" s="220"/>
      <c r="T178" s="220"/>
      <c r="U178" s="220"/>
      <c r="V178" s="93"/>
    </row>
    <row r="179" spans="1:24" ht="12.95" customHeight="1" x14ac:dyDescent="0.2">
      <c r="A179" s="195"/>
      <c r="B179" s="93"/>
      <c r="C179" s="42"/>
      <c r="D179" s="455"/>
      <c r="E179" s="221"/>
      <c r="F179" s="221"/>
      <c r="G179" s="323"/>
      <c r="H179" s="92"/>
      <c r="I179" s="217"/>
      <c r="J179" s="217"/>
      <c r="K179" s="342"/>
      <c r="L179" s="413"/>
      <c r="M179" s="413"/>
      <c r="N179" s="376" t="str">
        <f>IF(N178=0,"",(L178-N178)/N178)</f>
        <v/>
      </c>
      <c r="O179" s="325"/>
      <c r="P179" s="117"/>
      <c r="Q179" s="326"/>
      <c r="R179" s="220"/>
      <c r="S179" s="220"/>
      <c r="T179" s="220"/>
      <c r="U179" s="220"/>
      <c r="V179" s="93"/>
    </row>
    <row r="180" spans="1:24" ht="12.95" customHeight="1" x14ac:dyDescent="0.2">
      <c r="A180" s="463"/>
      <c r="B180" s="467" t="s">
        <v>200</v>
      </c>
      <c r="C180" s="467"/>
      <c r="D180" s="467"/>
      <c r="E180" s="467"/>
      <c r="F180" s="363"/>
      <c r="G180" s="323"/>
      <c r="H180" s="92"/>
      <c r="I180" s="92"/>
      <c r="J180" s="217"/>
      <c r="K180" s="217"/>
      <c r="L180" s="217"/>
      <c r="M180" s="217"/>
      <c r="N180" s="116"/>
      <c r="O180" s="325"/>
      <c r="P180" s="117"/>
      <c r="Q180" s="326"/>
      <c r="R180" s="220"/>
      <c r="S180" s="220"/>
      <c r="T180" s="220"/>
      <c r="U180" s="220"/>
      <c r="V180" s="93"/>
    </row>
    <row r="181" spans="1:24" ht="12.95" customHeight="1" x14ac:dyDescent="0.2">
      <c r="A181" s="463"/>
      <c r="B181" s="467" t="s">
        <v>201</v>
      </c>
      <c r="C181" s="467"/>
      <c r="D181" s="467"/>
      <c r="E181" s="467"/>
      <c r="F181" s="221"/>
      <c r="G181" s="364"/>
      <c r="H181" s="92"/>
      <c r="I181" s="92" t="str">
        <f>IF(G181="Oui","Quel taux de TVA ?","")</f>
        <v/>
      </c>
      <c r="J181" s="217"/>
      <c r="K181" s="365"/>
      <c r="L181" s="217"/>
      <c r="M181" s="217"/>
      <c r="N181" s="305"/>
      <c r="O181" s="325"/>
      <c r="P181" s="117" t="s">
        <v>202</v>
      </c>
      <c r="Q181" s="326"/>
      <c r="R181" s="220"/>
      <c r="S181" s="220"/>
      <c r="T181" s="220"/>
      <c r="U181" s="220"/>
      <c r="V181" s="93"/>
    </row>
    <row r="182" spans="1:24" ht="12.95" customHeight="1" x14ac:dyDescent="0.2">
      <c r="A182" s="93"/>
      <c r="B182" s="93"/>
      <c r="C182" s="93"/>
      <c r="D182" s="93"/>
      <c r="E182" s="93"/>
      <c r="F182" s="93"/>
      <c r="G182" s="93"/>
      <c r="H182" s="92"/>
      <c r="I182" s="93"/>
      <c r="J182" s="93"/>
      <c r="K182" s="93"/>
      <c r="L182" s="217"/>
      <c r="M182" s="217"/>
      <c r="N182" s="305"/>
      <c r="O182" s="325"/>
      <c r="P182" s="117" t="s">
        <v>203</v>
      </c>
      <c r="Q182" s="326"/>
      <c r="R182" s="220"/>
      <c r="S182" s="220"/>
      <c r="T182" s="220"/>
      <c r="U182" s="220"/>
      <c r="V182" s="93"/>
    </row>
    <row r="183" spans="1:24" ht="12.95" hidden="1" customHeight="1" x14ac:dyDescent="0.25">
      <c r="A183" s="286" t="s">
        <v>176</v>
      </c>
      <c r="B183" s="287"/>
      <c r="C183" s="287"/>
      <c r="D183" s="287"/>
      <c r="E183" s="315"/>
      <c r="F183" s="468" t="s">
        <v>192</v>
      </c>
      <c r="G183" s="469"/>
      <c r="H183" s="469"/>
      <c r="I183" s="463"/>
      <c r="J183" s="93"/>
      <c r="K183" s="93"/>
      <c r="L183" s="283"/>
      <c r="M183" s="283"/>
      <c r="N183" s="176"/>
      <c r="O183" s="126"/>
      <c r="P183" s="117"/>
      <c r="Q183" s="223"/>
      <c r="R183" s="220"/>
      <c r="S183" s="222"/>
      <c r="T183" s="220"/>
      <c r="U183" s="220"/>
      <c r="V183" s="30"/>
      <c r="W183" s="116"/>
    </row>
    <row r="184" spans="1:24" ht="7.5" hidden="1" customHeight="1" x14ac:dyDescent="0.25">
      <c r="A184" s="314"/>
      <c r="B184" s="315"/>
      <c r="C184" s="315"/>
      <c r="D184" s="315"/>
      <c r="E184" s="315"/>
      <c r="F184" s="315"/>
      <c r="G184" s="315"/>
      <c r="H184" s="315"/>
      <c r="I184" s="281"/>
      <c r="J184" s="282"/>
      <c r="K184" s="282"/>
      <c r="L184" s="283"/>
      <c r="M184" s="283"/>
      <c r="N184" s="176"/>
      <c r="O184" s="126"/>
      <c r="P184" s="117"/>
      <c r="Q184" s="223"/>
      <c r="R184" s="220"/>
      <c r="S184" s="222"/>
      <c r="T184" s="220"/>
      <c r="U184" s="220"/>
      <c r="V184" s="30"/>
      <c r="W184" s="116"/>
    </row>
    <row r="185" spans="1:24" ht="12.95" hidden="1" customHeight="1" x14ac:dyDescent="0.2">
      <c r="A185" s="198"/>
      <c r="B185" s="198"/>
      <c r="C185" s="270" t="s">
        <v>135</v>
      </c>
      <c r="D185" s="693"/>
      <c r="E185" s="693"/>
      <c r="F185" s="693"/>
      <c r="G185" s="693"/>
      <c r="H185" s="288"/>
      <c r="I185" s="93"/>
      <c r="J185" s="93"/>
      <c r="K185" s="93"/>
      <c r="L185" s="283"/>
      <c r="M185" s="283"/>
      <c r="N185" s="176"/>
      <c r="O185" s="126"/>
      <c r="P185" s="117"/>
      <c r="Q185" s="223"/>
      <c r="R185" s="220"/>
      <c r="S185" s="222"/>
      <c r="T185" s="220"/>
      <c r="U185" s="220"/>
      <c r="V185" s="30"/>
      <c r="W185" s="116"/>
    </row>
    <row r="186" spans="1:24" ht="12.95" hidden="1" customHeight="1" x14ac:dyDescent="0.2">
      <c r="A186" s="198"/>
      <c r="B186" s="198"/>
      <c r="C186" s="270" t="s">
        <v>131</v>
      </c>
      <c r="D186" s="688"/>
      <c r="E186" s="688"/>
      <c r="F186" s="116"/>
      <c r="G186" s="93"/>
      <c r="H186" s="93"/>
      <c r="I186" s="284" t="s">
        <v>132</v>
      </c>
      <c r="J186" s="689"/>
      <c r="K186" s="689"/>
      <c r="L186" s="93"/>
      <c r="M186" s="93"/>
      <c r="N186" s="93"/>
      <c r="O186" s="126"/>
      <c r="P186" s="117"/>
      <c r="Q186" s="223"/>
      <c r="R186" s="220"/>
      <c r="S186" s="222"/>
      <c r="T186" s="220"/>
      <c r="U186" s="220"/>
      <c r="V186" s="30"/>
      <c r="W186" s="116"/>
    </row>
    <row r="187" spans="1:24" ht="12.95" hidden="1" customHeight="1" x14ac:dyDescent="0.2">
      <c r="A187" s="92"/>
      <c r="B187" s="92"/>
      <c r="C187" s="270" t="s">
        <v>133</v>
      </c>
      <c r="D187" s="688"/>
      <c r="E187" s="688"/>
      <c r="F187" s="92"/>
      <c r="G187" s="224"/>
      <c r="H187" s="92"/>
      <c r="I187" s="284" t="s">
        <v>134</v>
      </c>
      <c r="J187" s="689"/>
      <c r="K187" s="689"/>
      <c r="L187" s="165"/>
      <c r="M187" s="165"/>
      <c r="N187" s="176"/>
      <c r="O187" s="126"/>
      <c r="P187" s="117"/>
      <c r="Q187" s="223"/>
      <c r="R187" s="220"/>
      <c r="S187" s="222"/>
      <c r="T187" s="220"/>
      <c r="U187" s="220"/>
      <c r="V187" s="30"/>
      <c r="W187" s="116"/>
    </row>
    <row r="188" spans="1:24" s="528" customFormat="1" ht="45.95" customHeight="1" x14ac:dyDescent="0.2">
      <c r="A188" s="513"/>
      <c r="B188" s="514"/>
      <c r="C188" s="320"/>
      <c r="D188" s="515"/>
      <c r="E188" s="516"/>
      <c r="F188" s="516"/>
      <c r="G188" s="517"/>
      <c r="H188" s="514"/>
      <c r="I188" s="518"/>
      <c r="J188" s="518"/>
      <c r="K188" s="519"/>
      <c r="L188" s="520"/>
      <c r="M188" s="520"/>
      <c r="N188" s="521"/>
      <c r="O188" s="522"/>
      <c r="P188" s="516"/>
      <c r="Q188" s="523"/>
      <c r="R188" s="524"/>
      <c r="S188" s="525"/>
      <c r="T188" s="524"/>
      <c r="U188" s="524"/>
      <c r="V188" s="526"/>
      <c r="W188" s="527"/>
      <c r="X188" s="514"/>
    </row>
    <row r="189" spans="1:24" ht="12.95" customHeight="1" x14ac:dyDescent="0.2">
      <c r="A189" s="795" t="s">
        <v>175</v>
      </c>
      <c r="B189" s="791"/>
      <c r="C189" s="791"/>
      <c r="D189" s="791"/>
      <c r="E189" s="791"/>
      <c r="F189" s="791"/>
      <c r="G189" s="791"/>
      <c r="H189" s="791"/>
      <c r="I189" s="791"/>
      <c r="J189" s="791"/>
      <c r="K189" s="791"/>
      <c r="L189" s="791"/>
      <c r="M189" s="791"/>
      <c r="N189" s="176"/>
      <c r="O189" s="126"/>
      <c r="P189" s="117"/>
      <c r="Q189" s="223"/>
      <c r="R189" s="220"/>
      <c r="S189" s="222"/>
      <c r="T189" s="220"/>
      <c r="U189" s="220"/>
      <c r="V189" s="30"/>
      <c r="W189" s="116"/>
    </row>
    <row r="190" spans="1:24" ht="7.5" customHeight="1" x14ac:dyDescent="0.2">
      <c r="A190" s="281"/>
      <c r="B190" s="281"/>
      <c r="C190" s="281"/>
      <c r="D190" s="281"/>
      <c r="E190" s="281"/>
      <c r="F190" s="281"/>
      <c r="G190" s="304"/>
      <c r="H190" s="281"/>
      <c r="I190" s="281"/>
      <c r="J190" s="262"/>
      <c r="K190" s="262"/>
      <c r="L190" s="262"/>
      <c r="M190" s="262"/>
      <c r="N190" s="305"/>
      <c r="O190" s="126"/>
      <c r="P190" s="117"/>
      <c r="Q190" s="223"/>
      <c r="R190" s="220"/>
      <c r="S190" s="222"/>
      <c r="T190" s="220"/>
      <c r="U190" s="220"/>
      <c r="V190" s="30"/>
      <c r="W190" s="116"/>
    </row>
    <row r="191" spans="1:24" ht="12.95" customHeight="1" x14ac:dyDescent="0.2">
      <c r="A191" s="281"/>
      <c r="B191" s="690" t="s">
        <v>169</v>
      </c>
      <c r="C191" s="691"/>
      <c r="D191" s="691"/>
      <c r="E191" s="691"/>
      <c r="F191" s="691"/>
      <c r="G191" s="692"/>
      <c r="H191" s="690" t="s">
        <v>170</v>
      </c>
      <c r="I191" s="691"/>
      <c r="J191" s="692"/>
      <c r="K191" s="308" t="s">
        <v>171</v>
      </c>
      <c r="L191" s="308" t="s">
        <v>172</v>
      </c>
      <c r="M191" s="498"/>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x14ac:dyDescent="0.2">
      <c r="A200" s="281"/>
      <c r="B200" s="671"/>
      <c r="C200" s="672"/>
      <c r="D200" s="672"/>
      <c r="E200" s="672"/>
      <c r="F200" s="672"/>
      <c r="G200" s="673"/>
      <c r="H200" s="671"/>
      <c r="I200" s="672"/>
      <c r="J200" s="673"/>
      <c r="K200" s="306"/>
      <c r="L200" s="307"/>
      <c r="M200" s="529"/>
      <c r="N200" s="305"/>
      <c r="O200" s="126"/>
      <c r="P200" s="117"/>
      <c r="Q200" s="223"/>
      <c r="R200" s="220"/>
      <c r="S200" s="222"/>
      <c r="T200" s="220"/>
      <c r="U200" s="220"/>
      <c r="V200" s="30"/>
      <c r="W200" s="116"/>
    </row>
    <row r="201" spans="1:23" ht="12.95" customHeight="1" thickBot="1" x14ac:dyDescent="0.25">
      <c r="A201" s="281"/>
      <c r="B201" s="671"/>
      <c r="C201" s="672"/>
      <c r="D201" s="672"/>
      <c r="E201" s="672"/>
      <c r="F201" s="672"/>
      <c r="G201" s="673"/>
      <c r="H201" s="671"/>
      <c r="I201" s="672"/>
      <c r="J201" s="673"/>
      <c r="K201" s="309"/>
      <c r="L201" s="310"/>
      <c r="M201" s="529"/>
      <c r="N201" s="305"/>
      <c r="O201" s="126"/>
      <c r="P201" s="117"/>
      <c r="Q201" s="223"/>
      <c r="R201" s="220"/>
      <c r="S201" s="222"/>
      <c r="T201" s="220"/>
      <c r="U201" s="220"/>
      <c r="V201" s="30"/>
      <c r="W201" s="116"/>
    </row>
    <row r="202" spans="1:23" ht="12.95" customHeight="1" thickTop="1" x14ac:dyDescent="0.2">
      <c r="A202" s="281"/>
      <c r="B202" s="281"/>
      <c r="C202" s="281"/>
      <c r="D202" s="281"/>
      <c r="E202" s="281"/>
      <c r="F202" s="281"/>
      <c r="G202" s="304"/>
      <c r="H202" s="281"/>
      <c r="I202" s="281"/>
      <c r="J202" s="262" t="s">
        <v>173</v>
      </c>
      <c r="K202" s="588">
        <f>SUM(K192:K201)</f>
        <v>0</v>
      </c>
      <c r="L202" s="589">
        <f>SUM(L192:L201)</f>
        <v>0</v>
      </c>
      <c r="M202" s="494"/>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ht="12.95" customHeight="1" x14ac:dyDescent="0.2">
      <c r="A204" s="281"/>
      <c r="B204" s="281"/>
      <c r="C204" s="281"/>
      <c r="D204" s="281"/>
      <c r="E204" s="281"/>
      <c r="F204" s="281"/>
      <c r="G204" s="304"/>
      <c r="H204" s="281"/>
      <c r="I204" s="281"/>
      <c r="J204" s="262"/>
      <c r="K204" s="262"/>
      <c r="L204" s="262"/>
      <c r="M204" s="262"/>
      <c r="N204" s="305"/>
      <c r="O204" s="126"/>
      <c r="P204" s="117"/>
      <c r="Q204" s="223"/>
      <c r="R204" s="220"/>
      <c r="S204" s="222"/>
      <c r="T204" s="220"/>
      <c r="U204" s="220"/>
      <c r="V204" s="30"/>
      <c r="W204" s="116"/>
    </row>
    <row r="205" spans="1:23" s="2" customFormat="1" ht="15" x14ac:dyDescent="0.25">
      <c r="A205" s="699" t="s">
        <v>341</v>
      </c>
      <c r="B205" s="700"/>
      <c r="C205" s="700"/>
      <c r="D205" s="700"/>
      <c r="E205" s="700"/>
      <c r="F205" s="700"/>
      <c r="G205" s="700"/>
      <c r="H205" s="700"/>
      <c r="I205" s="700"/>
      <c r="J205" s="700"/>
      <c r="K205" s="700"/>
      <c r="L205" s="700"/>
      <c r="M205" s="700"/>
      <c r="P205" s="481"/>
      <c r="Q205" s="482"/>
      <c r="R205" s="483"/>
      <c r="S205" s="231"/>
      <c r="T205" s="483"/>
      <c r="U205" s="483"/>
      <c r="V205" s="30"/>
    </row>
    <row r="206" spans="1:23" s="67" customFormat="1" ht="131.25" customHeight="1" x14ac:dyDescent="0.2">
      <c r="A206" s="794" t="s">
        <v>342</v>
      </c>
      <c r="B206" s="794"/>
      <c r="C206" s="794"/>
      <c r="D206" s="794"/>
      <c r="E206" s="794"/>
      <c r="F206" s="794"/>
      <c r="G206" s="794"/>
      <c r="H206" s="794"/>
      <c r="I206" s="794"/>
      <c r="J206" s="794"/>
      <c r="K206" s="794"/>
      <c r="L206" s="794"/>
      <c r="M206" s="794"/>
      <c r="N206" s="548"/>
      <c r="V206" s="549"/>
    </row>
    <row r="207" spans="1:23" s="30" customFormat="1" ht="12" customHeight="1" x14ac:dyDescent="0.2">
      <c r="A207" s="484"/>
      <c r="B207" s="485"/>
      <c r="C207" s="485"/>
      <c r="D207" s="485"/>
      <c r="E207" s="485"/>
      <c r="F207" s="485"/>
      <c r="G207" s="485"/>
      <c r="H207" s="485"/>
      <c r="I207" s="485"/>
      <c r="J207" s="485"/>
      <c r="K207" s="485"/>
      <c r="L207" s="485"/>
      <c r="M207" s="485"/>
      <c r="N207" s="485"/>
      <c r="V207" s="278"/>
    </row>
    <row r="208" spans="1:23" s="30" customFormat="1" x14ac:dyDescent="0.2">
      <c r="A208" s="493"/>
      <c r="B208" s="799" t="s">
        <v>343</v>
      </c>
      <c r="C208" s="799"/>
      <c r="D208" s="799"/>
      <c r="E208" s="800"/>
      <c r="F208" s="487"/>
      <c r="G208" s="780" t="s">
        <v>344</v>
      </c>
      <c r="H208" s="705"/>
      <c r="I208" s="705"/>
      <c r="J208" s="705"/>
      <c r="K208" s="473"/>
      <c r="L208" s="473"/>
      <c r="M208" s="473"/>
      <c r="S208" s="278"/>
    </row>
    <row r="209" spans="1:23" s="30" customFormat="1" ht="23.25" customHeight="1" x14ac:dyDescent="0.2">
      <c r="A209" s="493"/>
      <c r="B209" s="801"/>
      <c r="C209" s="801"/>
      <c r="D209" s="801"/>
      <c r="E209" s="801"/>
      <c r="F209" s="487"/>
      <c r="G209" s="705"/>
      <c r="H209" s="705"/>
      <c r="I209" s="705"/>
      <c r="J209" s="705"/>
      <c r="K209" s="473"/>
      <c r="L209" s="776" t="s">
        <v>345</v>
      </c>
      <c r="M209" s="700"/>
      <c r="N209" s="510"/>
      <c r="S209" s="278"/>
    </row>
    <row r="210" spans="1:23" s="278" customFormat="1" ht="12.75" customHeight="1" x14ac:dyDescent="0.2">
      <c r="A210" s="493"/>
      <c r="B210" s="486" t="s">
        <v>346</v>
      </c>
      <c r="C210" s="486"/>
      <c r="D210" s="486" t="s">
        <v>347</v>
      </c>
      <c r="E210" s="488"/>
      <c r="F210" s="489"/>
      <c r="G210" s="490" t="s">
        <v>348</v>
      </c>
      <c r="H210" s="490"/>
      <c r="I210" s="490" t="s">
        <v>349</v>
      </c>
      <c r="J210" s="100"/>
      <c r="K210" s="472"/>
      <c r="L210" s="700"/>
      <c r="M210" s="700"/>
      <c r="N210" s="510"/>
      <c r="S210" s="30"/>
      <c r="V210" s="30"/>
    </row>
    <row r="211" spans="1:23" s="30" customFormat="1" x14ac:dyDescent="0.2">
      <c r="A211" s="493"/>
      <c r="B211" s="777">
        <f>D10</f>
        <v>0</v>
      </c>
      <c r="C211" s="777"/>
      <c r="D211" s="778">
        <f>F10</f>
        <v>0</v>
      </c>
      <c r="E211" s="779"/>
      <c r="F211" s="491"/>
      <c r="G211" s="796" t="str">
        <f>D63</f>
        <v>Sigle
(organisme / entreprise / …)</v>
      </c>
      <c r="H211" s="797"/>
      <c r="I211" s="774">
        <f>F63</f>
        <v>0</v>
      </c>
      <c r="J211" s="798"/>
      <c r="K211" s="798"/>
      <c r="L211" s="774">
        <f>J63</f>
        <v>0</v>
      </c>
      <c r="M211" s="775"/>
      <c r="N211" s="509"/>
    </row>
    <row r="212" spans="1:23" s="30" customFormat="1" x14ac:dyDescent="0.2">
      <c r="A212" s="493"/>
      <c r="B212" s="669" t="s">
        <v>350</v>
      </c>
      <c r="C212" s="670"/>
      <c r="D212" s="670"/>
      <c r="E212" s="670"/>
      <c r="F212" s="76"/>
      <c r="G212" s="773" t="s">
        <v>350</v>
      </c>
      <c r="H212" s="670"/>
      <c r="I212" s="670"/>
      <c r="J212" s="670"/>
      <c r="K212" s="670"/>
      <c r="L212" s="352"/>
      <c r="M212" s="352"/>
    </row>
    <row r="213" spans="1:23" s="30" customFormat="1" x14ac:dyDescent="0.2">
      <c r="A213" s="116"/>
      <c r="B213" s="670"/>
      <c r="C213" s="670"/>
      <c r="D213" s="670"/>
      <c r="E213" s="670"/>
      <c r="F213" s="353"/>
      <c r="G213" s="670"/>
      <c r="H213" s="670"/>
      <c r="I213" s="670"/>
      <c r="J213" s="670"/>
      <c r="K213" s="670"/>
      <c r="L213" s="352"/>
      <c r="M213" s="352"/>
    </row>
    <row r="214" spans="1:23" s="30" customFormat="1" ht="12" x14ac:dyDescent="0.2">
      <c r="A214" s="354"/>
      <c r="B214" s="670"/>
      <c r="C214" s="670"/>
      <c r="D214" s="670"/>
      <c r="E214" s="670"/>
      <c r="G214" s="670"/>
      <c r="H214" s="670"/>
      <c r="I214" s="670"/>
      <c r="J214" s="670"/>
      <c r="K214" s="670"/>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
      <c r="A224" s="281"/>
      <c r="B224" s="281"/>
      <c r="C224" s="281"/>
      <c r="D224" s="281"/>
      <c r="E224" s="281"/>
      <c r="F224" s="281"/>
      <c r="G224" s="304"/>
      <c r="H224" s="281"/>
      <c r="I224" s="281"/>
      <c r="J224" s="262"/>
      <c r="K224" s="262"/>
      <c r="L224" s="262"/>
      <c r="M224" s="262"/>
      <c r="N224" s="305"/>
      <c r="O224" s="126"/>
      <c r="P224" s="117"/>
      <c r="Q224" s="223"/>
      <c r="R224" s="220"/>
      <c r="S224" s="222"/>
      <c r="T224" s="220"/>
      <c r="U224" s="220"/>
      <c r="V224" s="30"/>
      <c r="W224" s="116"/>
    </row>
    <row r="225" spans="1:25" ht="12.95" customHeight="1" x14ac:dyDescent="0.25">
      <c r="A225" s="781" t="s">
        <v>139</v>
      </c>
      <c r="B225" s="700"/>
      <c r="C225" s="700"/>
      <c r="D225" s="700"/>
      <c r="E225" s="700"/>
      <c r="F225" s="700"/>
      <c r="G225" s="700"/>
      <c r="H225" s="700"/>
      <c r="I225" s="700"/>
      <c r="J225" s="700"/>
      <c r="K225" s="700"/>
      <c r="L225" s="700"/>
      <c r="M225" s="700"/>
      <c r="N225" s="176"/>
      <c r="O225" s="126"/>
      <c r="P225" s="117"/>
      <c r="Q225" s="223"/>
      <c r="R225" s="220"/>
      <c r="S225" s="222"/>
      <c r="T225" s="220"/>
      <c r="U225" s="220"/>
      <c r="V225" s="30"/>
      <c r="W225" s="116"/>
    </row>
    <row r="226" spans="1:25" ht="38.25" customHeight="1" x14ac:dyDescent="0.2">
      <c r="A226" s="116"/>
      <c r="B226" s="811" t="s">
        <v>177</v>
      </c>
      <c r="C226" s="812"/>
      <c r="D226" s="812"/>
      <c r="E226" s="812"/>
      <c r="F226" s="812"/>
      <c r="G226" s="812"/>
      <c r="H226" s="812"/>
      <c r="I226" s="812"/>
      <c r="J226" s="812"/>
      <c r="K226" s="812"/>
      <c r="L226" s="812"/>
      <c r="M226" s="812"/>
      <c r="N226" s="474"/>
      <c r="O226" s="126"/>
      <c r="P226" s="117"/>
      <c r="Q226" s="223"/>
      <c r="R226" s="220"/>
      <c r="S226" s="222"/>
      <c r="T226" s="220"/>
      <c r="U226" s="220"/>
      <c r="V226" s="30"/>
      <c r="W226" s="116"/>
    </row>
    <row r="227" spans="1:25" ht="25.5" customHeight="1" x14ac:dyDescent="0.2">
      <c r="A227" s="116"/>
      <c r="B227" s="813" t="s">
        <v>136</v>
      </c>
      <c r="C227" s="813"/>
      <c r="D227" s="813"/>
      <c r="E227" s="813"/>
      <c r="F227" s="813"/>
      <c r="G227" s="813"/>
      <c r="H227" s="813"/>
      <c r="I227" s="813"/>
      <c r="J227" s="813"/>
      <c r="K227" s="813"/>
      <c r="L227" s="813"/>
      <c r="M227" s="813"/>
      <c r="N227" s="475"/>
      <c r="O227" s="126"/>
      <c r="P227" s="117"/>
      <c r="Q227" s="223"/>
      <c r="R227" s="220"/>
      <c r="S227" s="222"/>
      <c r="T227" s="220"/>
      <c r="U227" s="220"/>
      <c r="V227" s="30"/>
      <c r="W227" s="116"/>
    </row>
    <row r="228" spans="1:25" ht="12.95" customHeight="1" x14ac:dyDescent="0.2">
      <c r="A228" s="116"/>
      <c r="B228" s="322" t="s">
        <v>178</v>
      </c>
      <c r="C228" s="311"/>
      <c r="D228" s="311"/>
      <c r="E228" s="311"/>
      <c r="F228" s="311"/>
      <c r="G228" s="311"/>
      <c r="H228" s="311"/>
      <c r="I228" s="281"/>
      <c r="J228" s="282"/>
      <c r="K228" s="282"/>
      <c r="L228" s="283"/>
      <c r="M228" s="283"/>
      <c r="N228" s="176"/>
      <c r="O228" s="126"/>
      <c r="P228" s="117"/>
      <c r="Q228" s="223"/>
      <c r="R228" s="220"/>
      <c r="S228" s="222"/>
      <c r="T228" s="220"/>
      <c r="U228" s="220"/>
      <c r="V228" s="30"/>
      <c r="W228" s="116"/>
    </row>
    <row r="229" spans="1:25" ht="12.95" customHeight="1" x14ac:dyDescent="0.2">
      <c r="A229" s="116"/>
      <c r="B229" s="311" t="s">
        <v>137</v>
      </c>
      <c r="C229" s="311"/>
      <c r="D229" s="311"/>
      <c r="E229" s="226"/>
      <c r="F229" s="319" t="s">
        <v>1</v>
      </c>
      <c r="G229" s="282"/>
      <c r="H229" s="282"/>
      <c r="I229" s="282"/>
      <c r="J229" s="282"/>
      <c r="K229" s="282"/>
      <c r="L229" s="283"/>
      <c r="M229" s="283"/>
      <c r="N229" s="176"/>
      <c r="O229" s="126" t="s">
        <v>1</v>
      </c>
      <c r="P229" s="117"/>
      <c r="Q229" s="223"/>
      <c r="R229" s="220"/>
      <c r="S229" s="222"/>
      <c r="T229" s="220"/>
      <c r="U229" s="220"/>
      <c r="V229" s="30"/>
      <c r="W229" s="116"/>
    </row>
    <row r="230" spans="1:25" s="93" customFormat="1" ht="12.95" customHeight="1" x14ac:dyDescent="0.2">
      <c r="A230" s="116"/>
      <c r="B230" s="311" t="s">
        <v>138</v>
      </c>
      <c r="C230" s="311"/>
      <c r="D230" s="311"/>
      <c r="E230" s="226"/>
      <c r="F230" s="319" t="s">
        <v>1</v>
      </c>
      <c r="G230" s="313"/>
      <c r="H230" s="312"/>
      <c r="I230" s="281"/>
      <c r="J230" s="282"/>
      <c r="K230" s="282"/>
      <c r="L230" s="283"/>
      <c r="M230" s="283"/>
      <c r="N230" s="176"/>
      <c r="O230" s="126" t="s">
        <v>2</v>
      </c>
      <c r="P230" s="117"/>
      <c r="Q230" s="223"/>
      <c r="R230" s="220"/>
      <c r="S230" s="222"/>
      <c r="T230" s="220"/>
      <c r="U230" s="220"/>
      <c r="V230" s="30"/>
      <c r="W230" s="116"/>
      <c r="Y230" s="133"/>
    </row>
    <row r="231" spans="1:25" s="93" customFormat="1" ht="12.95" customHeight="1" x14ac:dyDescent="0.2">
      <c r="A231" s="116"/>
      <c r="B231" s="311" t="s">
        <v>0</v>
      </c>
      <c r="C231" s="311"/>
      <c r="D231" s="311"/>
      <c r="E231" s="312"/>
      <c r="F231" s="312"/>
      <c r="G231" s="313"/>
      <c r="H231" s="312"/>
      <c r="I231" s="281"/>
      <c r="J231" s="282"/>
      <c r="K231" s="282"/>
      <c r="L231" s="319" t="s">
        <v>1</v>
      </c>
      <c r="M231" s="319"/>
      <c r="N231" s="176"/>
      <c r="O231" s="126"/>
      <c r="P231" s="117"/>
      <c r="Q231" s="223"/>
      <c r="R231" s="220"/>
      <c r="S231" s="222"/>
      <c r="T231" s="220"/>
      <c r="U231" s="220"/>
      <c r="V231" s="30"/>
      <c r="W231" s="116"/>
    </row>
    <row r="232" spans="1:25" s="93" customFormat="1" ht="27.95" customHeight="1" x14ac:dyDescent="0.2">
      <c r="B232" s="814" t="s">
        <v>3</v>
      </c>
      <c r="C232" s="705"/>
      <c r="D232" s="705"/>
      <c r="E232" s="705"/>
      <c r="F232" s="705"/>
      <c r="G232" s="705"/>
      <c r="H232" s="705"/>
      <c r="I232" s="705"/>
      <c r="J232" s="705"/>
      <c r="K232" s="705"/>
      <c r="L232" s="705"/>
      <c r="M232" s="705"/>
      <c r="N232" s="176"/>
      <c r="O232" s="126"/>
      <c r="P232" s="117"/>
      <c r="Q232" s="223"/>
      <c r="R232" s="220"/>
      <c r="S232" s="220"/>
      <c r="T232" s="220"/>
      <c r="U232" s="220"/>
      <c r="V232" s="30"/>
      <c r="W232" s="116"/>
    </row>
    <row r="233" spans="1:25" s="22" customFormat="1" x14ac:dyDescent="0.2">
      <c r="A233" s="21"/>
      <c r="B233" s="320"/>
      <c r="C233" s="21"/>
      <c r="D233" s="21"/>
      <c r="E233" s="21"/>
      <c r="F233" s="21"/>
      <c r="G233" s="320"/>
      <c r="H233" s="21"/>
      <c r="I233" s="321"/>
      <c r="J233" s="321"/>
      <c r="K233" s="321"/>
      <c r="L233" s="320"/>
      <c r="M233" s="320"/>
      <c r="N233" s="21"/>
      <c r="O233" s="21"/>
      <c r="P233" s="21"/>
      <c r="W233" s="23"/>
    </row>
    <row r="234" spans="1:25" s="228" customFormat="1" ht="15" x14ac:dyDescent="0.25">
      <c r="A234" s="817" t="s">
        <v>227</v>
      </c>
      <c r="B234" s="818"/>
      <c r="C234" s="818"/>
      <c r="D234" s="818"/>
      <c r="E234" s="818"/>
      <c r="F234" s="818"/>
      <c r="G234" s="818"/>
      <c r="H234" s="818"/>
      <c r="I234" s="818"/>
      <c r="J234" s="818"/>
      <c r="K234" s="818"/>
      <c r="L234" s="818"/>
      <c r="M234" s="818"/>
      <c r="N234" s="227"/>
      <c r="O234" s="227"/>
      <c r="P234" s="227"/>
      <c r="V234" s="230"/>
      <c r="W234" s="23"/>
      <c r="X234" s="22"/>
    </row>
    <row r="235" spans="1:25" s="228" customFormat="1" ht="67.7" customHeight="1" x14ac:dyDescent="0.2">
      <c r="A235" s="450"/>
      <c r="B235" s="815" t="s">
        <v>231</v>
      </c>
      <c r="C235" s="816"/>
      <c r="D235" s="816"/>
      <c r="E235" s="816"/>
      <c r="F235" s="816"/>
      <c r="G235" s="816"/>
      <c r="H235" s="816"/>
      <c r="I235" s="816"/>
      <c r="J235" s="816"/>
      <c r="K235" s="816"/>
      <c r="L235" s="816"/>
      <c r="M235" s="816"/>
      <c r="N235" s="480"/>
      <c r="O235" s="227"/>
      <c r="P235" s="227"/>
      <c r="V235" s="230"/>
      <c r="W235" s="23"/>
      <c r="X235" s="22"/>
    </row>
    <row r="236" spans="1:25" s="22" customFormat="1" x14ac:dyDescent="0.2">
      <c r="A236" s="25"/>
      <c r="B236" s="417"/>
      <c r="C236" s="450"/>
      <c r="D236" s="417"/>
      <c r="E236" s="450"/>
      <c r="F236" s="417"/>
      <c r="G236" s="417"/>
      <c r="H236" s="417"/>
      <c r="I236" s="417"/>
      <c r="J236" s="417"/>
      <c r="K236" s="417"/>
      <c r="L236" s="417"/>
      <c r="M236" s="417"/>
      <c r="N236" s="21"/>
      <c r="O236" s="21"/>
      <c r="P236" s="21"/>
      <c r="W236" s="23"/>
    </row>
    <row r="237" spans="1:25" s="228" customFormat="1" x14ac:dyDescent="0.2">
      <c r="A237" s="25"/>
      <c r="B237" s="819" t="s">
        <v>280</v>
      </c>
      <c r="C237" s="819"/>
      <c r="D237" s="819"/>
      <c r="E237" s="819"/>
      <c r="F237" s="819"/>
      <c r="G237" s="819"/>
      <c r="H237" s="820"/>
      <c r="I237" s="820"/>
      <c r="J237" s="319"/>
      <c r="K237" s="417"/>
      <c r="L237" s="417"/>
      <c r="M237" s="417"/>
      <c r="N237" s="21"/>
      <c r="O237" s="227"/>
      <c r="P237" s="227"/>
      <c r="V237" s="230"/>
      <c r="W237" s="23"/>
      <c r="X237" s="22"/>
    </row>
    <row r="238" spans="1:25" s="228" customFormat="1" ht="3.75" customHeight="1" x14ac:dyDescent="0.2">
      <c r="A238" s="25"/>
      <c r="B238" s="451"/>
      <c r="C238" s="451"/>
      <c r="D238" s="451"/>
      <c r="E238" s="451"/>
      <c r="F238" s="451"/>
      <c r="G238" s="451"/>
      <c r="H238" s="22"/>
      <c r="I238" s="22"/>
      <c r="J238" s="384"/>
      <c r="K238" s="417"/>
      <c r="L238" s="417"/>
      <c r="M238" s="417"/>
      <c r="N238" s="21"/>
      <c r="O238" s="227"/>
      <c r="P238" s="227"/>
      <c r="V238" s="230"/>
      <c r="W238" s="23"/>
      <c r="X238" s="22"/>
    </row>
    <row r="239" spans="1:25" s="228" customFormat="1" x14ac:dyDescent="0.2">
      <c r="A239" s="25"/>
      <c r="B239" s="819" t="s">
        <v>228</v>
      </c>
      <c r="C239" s="819"/>
      <c r="D239" s="819"/>
      <c r="E239" s="819"/>
      <c r="F239" s="819"/>
      <c r="G239" s="819"/>
      <c r="H239" s="820"/>
      <c r="I239" s="820"/>
      <c r="J239" s="319"/>
      <c r="K239" s="417"/>
      <c r="L239" s="417"/>
      <c r="M239" s="417"/>
      <c r="N239" s="21"/>
      <c r="O239" s="227"/>
      <c r="P239" s="227"/>
      <c r="V239" s="230"/>
      <c r="W239" s="23"/>
      <c r="X239" s="22"/>
    </row>
    <row r="240" spans="1:25" s="228" customFormat="1" ht="3.75" customHeight="1" x14ac:dyDescent="0.2">
      <c r="A240" s="25"/>
      <c r="B240" s="231"/>
      <c r="C240" s="231"/>
      <c r="D240" s="231"/>
      <c r="E240" s="231"/>
      <c r="F240" s="231"/>
      <c r="G240" s="231"/>
      <c r="H240" s="22"/>
      <c r="I240" s="22"/>
      <c r="J240"/>
      <c r="K240" s="417"/>
      <c r="L240" s="417"/>
      <c r="M240" s="417"/>
      <c r="N240" s="21"/>
      <c r="O240" s="227"/>
      <c r="P240" s="227"/>
      <c r="V240" s="230"/>
      <c r="W240" s="23"/>
      <c r="X240" s="22"/>
    </row>
    <row r="241" spans="1:24" s="228" customFormat="1" x14ac:dyDescent="0.2">
      <c r="A241" s="25"/>
      <c r="B241" s="819" t="s">
        <v>229</v>
      </c>
      <c r="C241" s="819"/>
      <c r="D241" s="819"/>
      <c r="E241" s="819"/>
      <c r="F241" s="819"/>
      <c r="G241" s="819"/>
      <c r="H241" s="820"/>
      <c r="I241" s="820"/>
      <c r="J241" s="319"/>
      <c r="K241" s="417"/>
      <c r="L241" s="417"/>
      <c r="M241" s="417"/>
      <c r="N241" s="21"/>
      <c r="O241" s="227"/>
      <c r="P241" s="227"/>
      <c r="V241" s="230"/>
      <c r="W241" s="23"/>
      <c r="X241" s="22"/>
    </row>
    <row r="242" spans="1:24" s="228" customFormat="1" ht="3.75" customHeight="1" x14ac:dyDescent="0.2">
      <c r="A242" s="25"/>
      <c r="B242" s="231"/>
      <c r="C242" s="231"/>
      <c r="D242" s="231"/>
      <c r="E242" s="231"/>
      <c r="F242" s="231"/>
      <c r="G242" s="231"/>
      <c r="H242" s="231"/>
      <c r="I242" s="22"/>
      <c r="J242"/>
      <c r="K242" s="417"/>
      <c r="L242" s="417"/>
      <c r="M242" s="417"/>
      <c r="N242" s="21"/>
      <c r="O242" s="227"/>
      <c r="P242" s="227"/>
      <c r="V242" s="230"/>
      <c r="W242" s="23"/>
      <c r="X242" s="22"/>
    </row>
    <row r="243" spans="1:24" s="228" customFormat="1" x14ac:dyDescent="0.2">
      <c r="A243" s="25"/>
      <c r="B243" s="819" t="s">
        <v>230</v>
      </c>
      <c r="C243" s="820"/>
      <c r="D243" s="820"/>
      <c r="E243" s="820"/>
      <c r="F243" s="820"/>
      <c r="G243" s="820"/>
      <c r="H243" s="820"/>
      <c r="I243" s="820"/>
      <c r="J243" s="319"/>
      <c r="K243" s="22"/>
      <c r="L243" s="417"/>
      <c r="M243" s="417"/>
      <c r="N243" s="21"/>
      <c r="O243" s="227"/>
      <c r="P243" s="227"/>
      <c r="V243" s="230"/>
      <c r="W243" s="23"/>
      <c r="X243" s="22"/>
    </row>
    <row r="244" spans="1:24" s="228" customFormat="1" ht="3.75" customHeight="1" x14ac:dyDescent="0.2">
      <c r="A244" s="25"/>
      <c r="B244" s="231"/>
      <c r="C244" s="231"/>
      <c r="D244" s="231"/>
      <c r="E244" s="231"/>
      <c r="F244" s="231"/>
      <c r="G244" s="231"/>
      <c r="H244" s="231"/>
      <c r="I244" s="231"/>
      <c r="J244" s="229"/>
      <c r="K244" s="417"/>
      <c r="L244" s="417"/>
      <c r="M244" s="417"/>
      <c r="N244" s="21"/>
      <c r="O244" s="227"/>
      <c r="P244" s="227"/>
      <c r="V244" s="230"/>
      <c r="W244" s="23"/>
      <c r="X244" s="22"/>
    </row>
    <row r="245" spans="1:24" s="228" customFormat="1" x14ac:dyDescent="0.2">
      <c r="A245" s="25"/>
      <c r="B245" s="24" t="s">
        <v>240</v>
      </c>
      <c r="C245" s="24"/>
      <c r="D245" s="24"/>
      <c r="E245" s="452"/>
      <c r="F245" s="452"/>
      <c r="G245" s="452"/>
      <c r="H245" s="452"/>
      <c r="I245" s="453"/>
      <c r="J245" s="417"/>
      <c r="K245" s="417"/>
      <c r="L245" s="417"/>
      <c r="M245" s="417"/>
      <c r="N245" s="2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821"/>
      <c r="C251" s="821"/>
      <c r="D251" s="821"/>
      <c r="E251" s="821"/>
      <c r="F251" s="821"/>
      <c r="G251" s="821"/>
      <c r="H251" s="821"/>
      <c r="I251" s="821"/>
      <c r="J251" s="821"/>
      <c r="K251" s="821"/>
      <c r="L251" s="821"/>
      <c r="M251" s="821"/>
      <c r="N251" s="511"/>
      <c r="O251" s="227"/>
      <c r="P251" s="227"/>
      <c r="V251" s="230"/>
      <c r="W251" s="23"/>
      <c r="X251" s="22"/>
    </row>
    <row r="252" spans="1:24" s="228" customFormat="1" x14ac:dyDescent="0.2">
      <c r="A252" s="25"/>
      <c r="B252" s="417"/>
      <c r="C252" s="450"/>
      <c r="D252" s="417"/>
      <c r="E252" s="450"/>
      <c r="F252" s="417"/>
      <c r="G252" s="417"/>
      <c r="H252" s="417"/>
      <c r="I252" s="417"/>
      <c r="J252" s="417"/>
      <c r="K252" s="417"/>
      <c r="L252" s="417"/>
      <c r="M252" s="417"/>
      <c r="N252" s="21"/>
      <c r="O252" s="227"/>
      <c r="P252" s="227"/>
      <c r="V252" s="230"/>
      <c r="W252" s="23"/>
      <c r="X252" s="22"/>
    </row>
    <row r="253" spans="1:24" ht="15" x14ac:dyDescent="0.25">
      <c r="A253" s="404" t="s">
        <v>239</v>
      </c>
      <c r="B253" s="289"/>
      <c r="C253" s="289"/>
      <c r="D253" s="289"/>
      <c r="E253" s="290"/>
      <c r="F253" s="290"/>
      <c r="G253" s="290"/>
      <c r="H253" s="290"/>
      <c r="I253" s="290"/>
      <c r="J253" s="290"/>
      <c r="K253" s="290"/>
      <c r="L253" s="290"/>
      <c r="M253" s="290"/>
      <c r="N253" s="290"/>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0" spans="1:23" x14ac:dyDescent="0.2">
      <c r="A260" s="290"/>
      <c r="B260" s="822"/>
      <c r="C260" s="822"/>
      <c r="D260" s="822"/>
      <c r="E260" s="822"/>
      <c r="F260" s="822"/>
      <c r="G260" s="822"/>
      <c r="H260" s="822"/>
      <c r="I260" s="822"/>
      <c r="J260" s="822"/>
      <c r="K260" s="822"/>
      <c r="L260" s="822"/>
      <c r="M260" s="822"/>
      <c r="N260" s="512"/>
      <c r="W260" s="116"/>
    </row>
    <row r="262" spans="1:23" s="30" customFormat="1" x14ac:dyDescent="0.2">
      <c r="A262" s="354"/>
      <c r="B262" s="76"/>
      <c r="C262" s="128"/>
      <c r="D262" s="353"/>
      <c r="E262" s="76"/>
      <c r="F262" s="128"/>
      <c r="G262" s="353"/>
      <c r="H262" s="353"/>
      <c r="N262" s="352"/>
      <c r="V262" s="51"/>
    </row>
    <row r="263" spans="1:23" s="30" customFormat="1" ht="24" customHeight="1" x14ac:dyDescent="0.2">
      <c r="A263" s="809" t="s">
        <v>112</v>
      </c>
      <c r="B263" s="700"/>
      <c r="C263" s="700"/>
      <c r="D263" s="700"/>
      <c r="E263" s="700"/>
      <c r="F263" s="700"/>
      <c r="G263" s="700"/>
      <c r="H263" s="700"/>
      <c r="I263" s="700"/>
      <c r="J263" s="700"/>
      <c r="K263" s="700"/>
      <c r="L263" s="700"/>
      <c r="M263" s="700"/>
      <c r="N263" s="479"/>
      <c r="V263" s="51"/>
    </row>
    <row r="264" spans="1:23" s="30" customFormat="1" ht="38.25" customHeight="1" x14ac:dyDescent="0.2">
      <c r="A264" s="810" t="s">
        <v>121</v>
      </c>
      <c r="B264" s="700"/>
      <c r="C264" s="700"/>
      <c r="D264" s="700"/>
      <c r="E264" s="700"/>
      <c r="F264" s="700"/>
      <c r="G264" s="700"/>
      <c r="H264" s="700"/>
      <c r="I264" s="700"/>
      <c r="J264" s="700"/>
      <c r="K264" s="700"/>
      <c r="L264" s="700"/>
      <c r="M264" s="700"/>
      <c r="N264" s="476"/>
      <c r="S264" s="51"/>
      <c r="V264" s="51"/>
    </row>
    <row r="267" spans="1:23" s="30" customFormat="1" x14ac:dyDescent="0.2">
      <c r="A267" s="354"/>
      <c r="B267" s="128"/>
      <c r="C267" s="487"/>
      <c r="D267" s="492"/>
      <c r="E267" s="128"/>
      <c r="F267" s="353"/>
      <c r="G267" s="128"/>
      <c r="H267" s="128"/>
      <c r="I267" s="128"/>
      <c r="J267" s="353"/>
      <c r="L267" s="352"/>
      <c r="M267" s="352"/>
    </row>
    <row r="277" spans="1:5" x14ac:dyDescent="0.2">
      <c r="A277" s="457"/>
      <c r="B277" s="456"/>
      <c r="C277" s="456"/>
      <c r="D277" s="456"/>
      <c r="E277" s="456"/>
    </row>
  </sheetData>
  <mergeCells count="211">
    <mergeCell ref="B192:G192"/>
    <mergeCell ref="C116:I116"/>
    <mergeCell ref="C115:D115"/>
    <mergeCell ref="H198:J198"/>
    <mergeCell ref="B194:G194"/>
    <mergeCell ref="H201:J201"/>
    <mergeCell ref="B243:I243"/>
    <mergeCell ref="C122:D122"/>
    <mergeCell ref="E122:I122"/>
    <mergeCell ref="B201:G201"/>
    <mergeCell ref="C123:D123"/>
    <mergeCell ref="E123:I123"/>
    <mergeCell ref="C161:I161"/>
    <mergeCell ref="C166:I166"/>
    <mergeCell ref="B191:G191"/>
    <mergeCell ref="B199:G199"/>
    <mergeCell ref="H199:J199"/>
    <mergeCell ref="B195:G195"/>
    <mergeCell ref="H195:J195"/>
    <mergeCell ref="B196:G196"/>
    <mergeCell ref="C167:I167"/>
    <mergeCell ref="C168:I168"/>
    <mergeCell ref="C99:D99"/>
    <mergeCell ref="E99:I99"/>
    <mergeCell ref="I49:K49"/>
    <mergeCell ref="J57:K57"/>
    <mergeCell ref="E111:I111"/>
    <mergeCell ref="C102:D102"/>
    <mergeCell ref="C103:D103"/>
    <mergeCell ref="E103:I103"/>
    <mergeCell ref="C109:D109"/>
    <mergeCell ref="C90:H90"/>
    <mergeCell ref="F52:K52"/>
    <mergeCell ref="D67:E67"/>
    <mergeCell ref="F54:K54"/>
    <mergeCell ref="D55:E55"/>
    <mergeCell ref="F55:K55"/>
    <mergeCell ref="E109:I109"/>
    <mergeCell ref="I69:K69"/>
    <mergeCell ref="D74:E74"/>
    <mergeCell ref="F74:H74"/>
    <mergeCell ref="J74:M74"/>
    <mergeCell ref="E69:F69"/>
    <mergeCell ref="C110:D110"/>
    <mergeCell ref="E110:I110"/>
    <mergeCell ref="G4:K4"/>
    <mergeCell ref="H7:J7"/>
    <mergeCell ref="J6:K6"/>
    <mergeCell ref="J5:M5"/>
    <mergeCell ref="L6:M6"/>
    <mergeCell ref="K45:M45"/>
    <mergeCell ref="D30:E30"/>
    <mergeCell ref="F10:H10"/>
    <mergeCell ref="D10:E10"/>
    <mergeCell ref="D29:E29"/>
    <mergeCell ref="F29:K29"/>
    <mergeCell ref="E11:F11"/>
    <mergeCell ref="H33:K33"/>
    <mergeCell ref="D31:E31"/>
    <mergeCell ref="F31:K31"/>
    <mergeCell ref="D32:E32"/>
    <mergeCell ref="F32:K32"/>
    <mergeCell ref="D33:E33"/>
    <mergeCell ref="E43:J43"/>
    <mergeCell ref="B39:D39"/>
    <mergeCell ref="I41:K41"/>
    <mergeCell ref="B29:C34"/>
    <mergeCell ref="B37:D37"/>
    <mergeCell ref="G37:H37"/>
    <mergeCell ref="D17:E17"/>
    <mergeCell ref="B24:D24"/>
    <mergeCell ref="B25:D25"/>
    <mergeCell ref="F17:K17"/>
    <mergeCell ref="I25:K25"/>
    <mergeCell ref="D15:E15"/>
    <mergeCell ref="J19:K19"/>
    <mergeCell ref="B23:D23"/>
    <mergeCell ref="B14:C19"/>
    <mergeCell ref="F16:K16"/>
    <mergeCell ref="J34:K34"/>
    <mergeCell ref="E23:L23"/>
    <mergeCell ref="D18:E18"/>
    <mergeCell ref="E24:G24"/>
    <mergeCell ref="B12:C12"/>
    <mergeCell ref="H18:K18"/>
    <mergeCell ref="H200:J200"/>
    <mergeCell ref="H82:K82"/>
    <mergeCell ref="C93:H93"/>
    <mergeCell ref="E101:I101"/>
    <mergeCell ref="H192:J192"/>
    <mergeCell ref="C104:I104"/>
    <mergeCell ref="C100:D100"/>
    <mergeCell ref="E100:I100"/>
    <mergeCell ref="H12:K12"/>
    <mergeCell ref="E12:F12"/>
    <mergeCell ref="E41:G41"/>
    <mergeCell ref="E27:G27"/>
    <mergeCell ref="D16:E16"/>
    <mergeCell ref="D14:E14"/>
    <mergeCell ref="F14:K14"/>
    <mergeCell ref="E25:H25"/>
    <mergeCell ref="E39:H39"/>
    <mergeCell ref="C41:D41"/>
    <mergeCell ref="D52:E52"/>
    <mergeCell ref="D56:E56"/>
    <mergeCell ref="B62:C68"/>
    <mergeCell ref="D62:E62"/>
    <mergeCell ref="F62:M62"/>
    <mergeCell ref="F63:G63"/>
    <mergeCell ref="F66:K66"/>
    <mergeCell ref="H67:K67"/>
    <mergeCell ref="D63:E63"/>
    <mergeCell ref="H56:K56"/>
    <mergeCell ref="F65:K65"/>
    <mergeCell ref="B52:C57"/>
    <mergeCell ref="B200:G200"/>
    <mergeCell ref="B193:G193"/>
    <mergeCell ref="D54:E54"/>
    <mergeCell ref="D65:E65"/>
    <mergeCell ref="A263:M263"/>
    <mergeCell ref="A264:M264"/>
    <mergeCell ref="B226:M226"/>
    <mergeCell ref="B227:M227"/>
    <mergeCell ref="B232:M232"/>
    <mergeCell ref="B235:M235"/>
    <mergeCell ref="A234:M234"/>
    <mergeCell ref="B241:I241"/>
    <mergeCell ref="B254:M260"/>
    <mergeCell ref="G211:H211"/>
    <mergeCell ref="A225:M225"/>
    <mergeCell ref="B237:I237"/>
    <mergeCell ref="B239:I239"/>
    <mergeCell ref="E98:I98"/>
    <mergeCell ref="C88:H88"/>
    <mergeCell ref="E102:I102"/>
    <mergeCell ref="D185:G185"/>
    <mergeCell ref="D80:E80"/>
    <mergeCell ref="F80:H80"/>
    <mergeCell ref="E81:F81"/>
    <mergeCell ref="H191:J191"/>
    <mergeCell ref="C92:H92"/>
    <mergeCell ref="C91:H91"/>
    <mergeCell ref="A206:M206"/>
    <mergeCell ref="A205:M205"/>
    <mergeCell ref="A189:M189"/>
    <mergeCell ref="C89:H89"/>
    <mergeCell ref="B86:H86"/>
    <mergeCell ref="C97:D97"/>
    <mergeCell ref="E97:I97"/>
    <mergeCell ref="C98:D98"/>
    <mergeCell ref="H194:J194"/>
    <mergeCell ref="B197:G197"/>
    <mergeCell ref="H197:J197"/>
    <mergeCell ref="C113:D113"/>
    <mergeCell ref="J186:K186"/>
    <mergeCell ref="J187:K187"/>
    <mergeCell ref="C114:D114"/>
    <mergeCell ref="E114:I114"/>
    <mergeCell ref="C121:D121"/>
    <mergeCell ref="E121:I121"/>
    <mergeCell ref="E115:I115"/>
    <mergeCell ref="C124:I124"/>
    <mergeCell ref="H196:J196"/>
    <mergeCell ref="O118:O123"/>
    <mergeCell ref="O97:O103"/>
    <mergeCell ref="O109:O115"/>
    <mergeCell ref="N87:N92"/>
    <mergeCell ref="N98:N103"/>
    <mergeCell ref="N110:N115"/>
    <mergeCell ref="B246:M251"/>
    <mergeCell ref="B212:E214"/>
    <mergeCell ref="G212:K214"/>
    <mergeCell ref="L211:M211"/>
    <mergeCell ref="L209:M210"/>
    <mergeCell ref="B211:C211"/>
    <mergeCell ref="D211:E211"/>
    <mergeCell ref="I211:K211"/>
    <mergeCell ref="B208:E209"/>
    <mergeCell ref="G208:J209"/>
    <mergeCell ref="C101:D101"/>
    <mergeCell ref="B198:G198"/>
    <mergeCell ref="D186:E186"/>
    <mergeCell ref="D187:E187"/>
    <mergeCell ref="C112:D112"/>
    <mergeCell ref="H193:J193"/>
    <mergeCell ref="E113:I113"/>
    <mergeCell ref="E112:I112"/>
    <mergeCell ref="B1:E1"/>
    <mergeCell ref="F1:M1"/>
    <mergeCell ref="N143:N148"/>
    <mergeCell ref="N151:N156"/>
    <mergeCell ref="N135:N139"/>
    <mergeCell ref="N164:N168"/>
    <mergeCell ref="N159:N161"/>
    <mergeCell ref="N118:N123"/>
    <mergeCell ref="N127:N132"/>
    <mergeCell ref="C111:D111"/>
    <mergeCell ref="B82:C82"/>
    <mergeCell ref="E82:F82"/>
    <mergeCell ref="E49:F49"/>
    <mergeCell ref="H45:I45"/>
    <mergeCell ref="B43:D43"/>
    <mergeCell ref="E44:I44"/>
    <mergeCell ref="A77:M77"/>
    <mergeCell ref="A72:M72"/>
    <mergeCell ref="D53:E53"/>
    <mergeCell ref="B49:D49"/>
    <mergeCell ref="D66:E66"/>
    <mergeCell ref="D64:E64"/>
    <mergeCell ref="J68:K68"/>
    <mergeCell ref="B69:D69"/>
  </mergeCells>
  <phoneticPr fontId="29" type="noConversion"/>
  <conditionalFormatting sqref="L211">
    <cfRule type="cellIs" dxfId="20" priority="1" stopIfTrue="1" operator="equal">
      <formula>""""""</formula>
    </cfRule>
  </conditionalFormatting>
  <conditionalFormatting sqref="K181">
    <cfRule type="expression" dxfId="19" priority="2" stopIfTrue="1">
      <formula>$G$181="Oui"</formula>
    </cfRule>
  </conditionalFormatting>
  <conditionalFormatting sqref="C166:I168 K166:K168 P166:P168">
    <cfRule type="expression" dxfId="18" priority="3" stopIfTrue="1">
      <formula>$L$25="Coût complet"</formula>
    </cfRule>
  </conditionalFormatting>
  <conditionalFormatting sqref="C161:I161">
    <cfRule type="expression" dxfId="17" priority="4" stopIfTrue="1">
      <formula>$L$25="Coût marginal"</formula>
    </cfRule>
  </conditionalFormatting>
  <conditionalFormatting sqref="K161 P161">
    <cfRule type="expression" dxfId="16" priority="5" stopIfTrue="1">
      <formula>$L$25="Coût marginal"</formula>
    </cfRule>
  </conditionalFormatting>
  <conditionalFormatting sqref="O74:O76 O80 O10">
    <cfRule type="cellIs" dxfId="15" priority="6" stopIfTrue="1" operator="notEqual">
      <formula>""""""</formula>
    </cfRule>
  </conditionalFormatting>
  <conditionalFormatting sqref="J27:N27">
    <cfRule type="expression" dxfId="14" priority="7" stopIfTrue="1">
      <formula>$E$27="Autre"</formula>
    </cfRule>
  </conditionalFormatting>
  <dataValidations count="10">
    <dataValidation type="list" allowBlank="1" showInputMessage="1" showErrorMessage="1" sqref="J237 J239 J241 J243 L231:M231 F229:F230">
      <formula1>$O$229:$O$230</formula1>
    </dataValidation>
    <dataValidation type="list" allowBlank="1" showInputMessage="1" showErrorMessage="1" sqref="E229:E230 H78 H60 H8">
      <formula1>#REF!</formula1>
    </dataValidation>
    <dataValidation type="list" allowBlank="1" showInputMessage="1" showErrorMessage="1" sqref="G181">
      <formula1>$P$181:$P$182</formula1>
    </dataValidation>
    <dataValidation type="list" allowBlank="1" showInputMessage="1" showErrorMessage="1" sqref="C121:D123 C109:D115">
      <formula1>$Q$109:$Q$114</formula1>
    </dataValidation>
    <dataValidation type="list" allowBlank="1" showInputMessage="1" showErrorMessage="1" sqref="C97:C103">
      <formula1>$P$97:$P$102</formula1>
    </dataValidation>
    <dataValidation type="list" allowBlank="1" showInputMessage="1" showErrorMessage="1" sqref="B74:B76 B80 F45 B10">
      <formula1>$Q$2:$Q$3</formula1>
    </dataValidation>
    <dataValidation type="list" allowBlank="1" showInputMessage="1" showErrorMessage="1" sqref="E37">
      <formula1>$V$2:$V$54</formula1>
    </dataValidation>
    <dataValidation type="list" allowBlank="1" showInputMessage="1" showErrorMessage="1" sqref="E27:G27">
      <formula1>$S$18:$S$40</formula1>
    </dataValidation>
    <dataValidation type="list" allowBlank="1" showInputMessage="1" showErrorMessage="1" sqref="L25:M25">
      <formula1>$P$2:$P$3</formula1>
    </dataValidation>
    <dataValidation type="list" allowBlank="1" showInputMessage="1" showErrorMessage="1" sqref="E25:H25">
      <formula1>$S$2:$S$9</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3" max="16383" man="1"/>
    <brk id="187" max="12"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indexed="15"/>
  </sheetPr>
  <dimension ref="A1:Y277"/>
  <sheetViews>
    <sheetView zoomScaleNormal="100" workbookViewId="0">
      <selection activeCell="C5" sqref="C5"/>
    </sheetView>
  </sheetViews>
  <sheetFormatPr baseColWidth="10" defaultColWidth="11.42578125" defaultRowHeight="12.75" x14ac:dyDescent="0.2"/>
  <cols>
    <col min="1" max="1" width="8.1406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5" width="12.42578125" style="133" customWidth="1"/>
    <col min="16"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customWidth="1"/>
    <col min="24" max="24" width="11.42578125" style="93"/>
    <col min="25" max="16384" width="11.42578125" style="133"/>
  </cols>
  <sheetData>
    <row r="1" spans="1:25" s="93" customFormat="1" ht="78" customHeight="1" x14ac:dyDescent="0.2">
      <c r="A1" s="599"/>
      <c r="B1" s="663"/>
      <c r="C1" s="664"/>
      <c r="D1" s="664"/>
      <c r="E1" s="665"/>
      <c r="F1" s="666" t="s">
        <v>368</v>
      </c>
      <c r="G1" s="667"/>
      <c r="H1" s="667"/>
      <c r="I1" s="667"/>
      <c r="J1" s="667"/>
      <c r="K1" s="667"/>
      <c r="L1" s="667"/>
      <c r="M1" s="668"/>
      <c r="N1" s="505"/>
      <c r="O1" s="181"/>
      <c r="P1" s="67"/>
      <c r="Q1" s="67" t="s">
        <v>59</v>
      </c>
      <c r="R1" s="67" t="s">
        <v>57</v>
      </c>
      <c r="S1" s="67" t="s">
        <v>40</v>
      </c>
      <c r="T1" s="130" t="s">
        <v>92</v>
      </c>
      <c r="U1" s="130" t="s">
        <v>98</v>
      </c>
      <c r="V1" s="67" t="s">
        <v>105</v>
      </c>
      <c r="W1" s="136"/>
      <c r="Y1" s="67"/>
    </row>
    <row r="2" spans="1:25" s="93" customFormat="1" ht="12.75" customHeight="1" x14ac:dyDescent="0.2">
      <c r="G2" s="4"/>
      <c r="H2" s="182"/>
      <c r="I2" s="98"/>
      <c r="J2" s="188"/>
      <c r="K2" s="188"/>
      <c r="L2" s="188"/>
      <c r="M2" s="188"/>
      <c r="N2" s="455"/>
      <c r="O2" s="181"/>
      <c r="P2" s="93" t="s">
        <v>108</v>
      </c>
      <c r="Q2" s="93" t="s">
        <v>58</v>
      </c>
      <c r="R2" s="93" t="s">
        <v>51</v>
      </c>
      <c r="S2" s="137" t="s">
        <v>363</v>
      </c>
      <c r="T2" s="167">
        <f>IF(L25="Coût marginal",1,2)</f>
        <v>2</v>
      </c>
      <c r="V2" s="428" t="s">
        <v>246</v>
      </c>
      <c r="W2" s="135"/>
    </row>
    <row r="3" spans="1:25" s="93" customFormat="1" x14ac:dyDescent="0.2">
      <c r="J3" s="479"/>
      <c r="K3" s="479"/>
      <c r="L3" s="479"/>
      <c r="M3" s="479"/>
      <c r="N3" s="479"/>
      <c r="P3" s="93" t="s">
        <v>109</v>
      </c>
      <c r="Q3" s="93" t="s">
        <v>38</v>
      </c>
      <c r="R3" s="93" t="s">
        <v>52</v>
      </c>
      <c r="S3" s="137" t="s">
        <v>99</v>
      </c>
      <c r="T3" s="167"/>
      <c r="V3" s="428" t="s">
        <v>247</v>
      </c>
      <c r="W3" s="135"/>
    </row>
    <row r="4" spans="1:25" s="93" customFormat="1" ht="30.75" customHeight="1" x14ac:dyDescent="0.2">
      <c r="D4" s="102"/>
      <c r="E4" s="68" t="s">
        <v>110</v>
      </c>
      <c r="F4" s="69">
        <v>9</v>
      </c>
      <c r="G4" s="749" t="s">
        <v>80</v>
      </c>
      <c r="H4" s="750"/>
      <c r="I4" s="750"/>
      <c r="J4" s="750"/>
      <c r="K4" s="751"/>
      <c r="R4" s="93" t="s">
        <v>106</v>
      </c>
      <c r="S4" s="138" t="s">
        <v>113</v>
      </c>
      <c r="T4" s="131" t="s">
        <v>93</v>
      </c>
      <c r="U4" s="132" t="s">
        <v>97</v>
      </c>
      <c r="V4" s="428" t="s">
        <v>248</v>
      </c>
    </row>
    <row r="5" spans="1:25" s="93" customFormat="1" ht="18" x14ac:dyDescent="0.25">
      <c r="E5" s="70"/>
      <c r="F5" s="183"/>
      <c r="G5" s="183"/>
      <c r="H5" s="183"/>
      <c r="I5" s="28"/>
      <c r="J5" s="757" t="s">
        <v>66</v>
      </c>
      <c r="K5" s="758"/>
      <c r="L5" s="758"/>
      <c r="M5" s="759"/>
      <c r="R5" s="93" t="s">
        <v>53</v>
      </c>
      <c r="S5" s="138" t="s">
        <v>104</v>
      </c>
      <c r="T5" s="184" t="s">
        <v>94</v>
      </c>
      <c r="U5" s="185">
        <v>0.08</v>
      </c>
      <c r="V5" s="428" t="s">
        <v>249</v>
      </c>
      <c r="W5" s="135"/>
    </row>
    <row r="6" spans="1:25" s="93" customFormat="1" x14ac:dyDescent="0.2">
      <c r="J6" s="755" t="str">
        <f>'Fiche Identité'!E2</f>
        <v xml:space="preserve">N° de dossier : </v>
      </c>
      <c r="K6" s="837"/>
      <c r="L6" s="760" t="str">
        <f>CONCATENATE('Fiche Identité'!F2,"-09")</f>
        <v>ANR--09</v>
      </c>
      <c r="M6" s="761"/>
      <c r="R6" s="93" t="s">
        <v>107</v>
      </c>
      <c r="S6" s="138" t="s">
        <v>100</v>
      </c>
      <c r="T6" s="186" t="s">
        <v>95</v>
      </c>
      <c r="U6" s="187">
        <v>0.2</v>
      </c>
      <c r="V6" s="428" t="s">
        <v>250</v>
      </c>
      <c r="W6" s="135"/>
    </row>
    <row r="7" spans="1:25" s="93" customFormat="1" ht="15" customHeight="1" x14ac:dyDescent="0.25">
      <c r="A7" s="36" t="s">
        <v>67</v>
      </c>
      <c r="B7" s="72"/>
      <c r="C7" s="72"/>
      <c r="D7" s="72"/>
      <c r="E7" s="72"/>
      <c r="F7" s="72"/>
      <c r="G7" s="73"/>
      <c r="H7" s="752" t="s">
        <v>69</v>
      </c>
      <c r="I7" s="753"/>
      <c r="J7" s="754"/>
      <c r="K7" s="74" t="s">
        <v>46</v>
      </c>
      <c r="N7" s="188"/>
      <c r="R7" s="93" t="s">
        <v>54</v>
      </c>
      <c r="S7" s="138" t="s">
        <v>101</v>
      </c>
      <c r="T7" s="189"/>
      <c r="U7" s="187">
        <v>0.4</v>
      </c>
      <c r="V7" s="428" t="s">
        <v>251</v>
      </c>
      <c r="W7" s="135"/>
    </row>
    <row r="8" spans="1:25" s="93" customFormat="1" ht="8.25" customHeight="1" x14ac:dyDescent="0.25">
      <c r="A8" s="75"/>
      <c r="B8" s="76"/>
      <c r="C8" s="76"/>
      <c r="D8" s="76"/>
      <c r="E8" s="76"/>
      <c r="F8" s="76"/>
      <c r="G8" s="77"/>
      <c r="H8" s="78"/>
      <c r="K8" s="3"/>
      <c r="L8" s="79"/>
      <c r="M8" s="79"/>
      <c r="N8" s="74"/>
      <c r="Q8" s="71"/>
      <c r="R8" s="93" t="s">
        <v>55</v>
      </c>
      <c r="S8" s="137" t="s">
        <v>102</v>
      </c>
      <c r="T8" s="190"/>
      <c r="U8" s="187">
        <v>7.0000000000000007E-2</v>
      </c>
      <c r="V8" s="428" t="s">
        <v>252</v>
      </c>
      <c r="W8" s="135"/>
    </row>
    <row r="9" spans="1:25" s="93" customFormat="1" ht="14.25" x14ac:dyDescent="0.2">
      <c r="B9" s="80" t="s">
        <v>86</v>
      </c>
      <c r="C9" s="80"/>
      <c r="D9" s="80" t="s">
        <v>87</v>
      </c>
      <c r="E9" s="80"/>
      <c r="F9" s="80" t="s">
        <v>88</v>
      </c>
      <c r="J9" s="164" t="s">
        <v>89</v>
      </c>
      <c r="K9" s="164"/>
      <c r="L9" s="74" t="s">
        <v>174</v>
      </c>
      <c r="M9" s="74"/>
      <c r="N9" s="276"/>
      <c r="O9" s="116"/>
      <c r="Q9" s="71"/>
      <c r="R9" s="93" t="s">
        <v>56</v>
      </c>
      <c r="S9" s="138" t="s">
        <v>103</v>
      </c>
      <c r="T9" s="191" t="s">
        <v>96</v>
      </c>
      <c r="U9" s="192">
        <v>0</v>
      </c>
      <c r="V9" s="428" t="s">
        <v>253</v>
      </c>
      <c r="W9" s="135"/>
    </row>
    <row r="10" spans="1:25" s="93" customFormat="1" ht="15.75" thickBot="1" x14ac:dyDescent="0.3">
      <c r="B10" s="295"/>
      <c r="C10" s="142"/>
      <c r="D10" s="737"/>
      <c r="E10" s="738"/>
      <c r="F10" s="734"/>
      <c r="G10" s="735"/>
      <c r="H10" s="736"/>
      <c r="I10" s="2"/>
      <c r="J10" s="297"/>
      <c r="K10" s="193"/>
      <c r="L10" s="316"/>
      <c r="M10" s="316"/>
      <c r="N10" s="81"/>
      <c r="O10" s="194"/>
      <c r="R10" s="195" t="s">
        <v>77</v>
      </c>
      <c r="S10" s="133"/>
      <c r="T10" s="196"/>
      <c r="U10" s="192">
        <v>0</v>
      </c>
      <c r="V10" s="428" t="s">
        <v>254</v>
      </c>
      <c r="W10" s="136"/>
    </row>
    <row r="11" spans="1:25" s="93" customFormat="1" ht="16.5" customHeight="1" x14ac:dyDescent="0.2">
      <c r="B11" s="82" t="s">
        <v>90</v>
      </c>
      <c r="C11" s="83"/>
      <c r="D11" s="82"/>
      <c r="E11" s="766" t="s">
        <v>122</v>
      </c>
      <c r="F11" s="766"/>
      <c r="G11" s="30"/>
      <c r="H11" s="80" t="s">
        <v>91</v>
      </c>
      <c r="I11" s="30"/>
      <c r="J11" s="30"/>
      <c r="L11" s="81"/>
      <c r="M11" s="81"/>
      <c r="O11" s="116"/>
      <c r="S11" s="133"/>
      <c r="V11" s="428" t="s">
        <v>255</v>
      </c>
      <c r="W11" s="135"/>
    </row>
    <row r="12" spans="1:25" s="93" customFormat="1" ht="15" thickBot="1" x14ac:dyDescent="0.25">
      <c r="B12" s="770"/>
      <c r="C12" s="770"/>
      <c r="D12" s="122"/>
      <c r="E12" s="769"/>
      <c r="F12" s="769"/>
      <c r="G12" s="82"/>
      <c r="H12" s="727"/>
      <c r="I12" s="727"/>
      <c r="J12" s="727"/>
      <c r="K12" s="727"/>
      <c r="S12" s="133"/>
      <c r="V12" s="428" t="s">
        <v>256</v>
      </c>
      <c r="W12" s="135"/>
    </row>
    <row r="13" spans="1:25" s="116" customFormat="1" x14ac:dyDescent="0.2">
      <c r="B13" s="143"/>
      <c r="C13" s="21"/>
      <c r="D13" s="144"/>
      <c r="E13" s="141"/>
      <c r="F13" s="35"/>
      <c r="G13" s="180"/>
      <c r="H13" s="197"/>
      <c r="I13" s="198"/>
      <c r="J13" s="198"/>
      <c r="K13" s="198"/>
      <c r="S13" s="133"/>
      <c r="V13" s="429" t="s">
        <v>257</v>
      </c>
      <c r="W13" s="136"/>
      <c r="X13" s="93"/>
    </row>
    <row r="14" spans="1:25" s="116" customFormat="1" ht="14.25" x14ac:dyDescent="0.2">
      <c r="B14" s="743" t="s">
        <v>129</v>
      </c>
      <c r="C14" s="744"/>
      <c r="D14" s="741" t="s">
        <v>196</v>
      </c>
      <c r="E14" s="742"/>
      <c r="F14" s="720" t="str">
        <f>IF(E23="","",E23)</f>
        <v/>
      </c>
      <c r="G14" s="720"/>
      <c r="H14" s="720"/>
      <c r="I14" s="720"/>
      <c r="J14" s="720"/>
      <c r="K14" s="720"/>
      <c r="S14" s="133"/>
      <c r="V14" s="428" t="s">
        <v>258</v>
      </c>
      <c r="W14" s="136"/>
      <c r="X14" s="93"/>
    </row>
    <row r="15" spans="1:25" s="116" customFormat="1" ht="14.25" customHeight="1" x14ac:dyDescent="0.2">
      <c r="B15" s="745"/>
      <c r="C15" s="744"/>
      <c r="D15" s="696" t="s">
        <v>30</v>
      </c>
      <c r="E15" s="696"/>
      <c r="F15" s="442" t="str">
        <f>IF(F53="","",F53)</f>
        <v/>
      </c>
      <c r="G15" s="83"/>
      <c r="H15" s="83"/>
      <c r="I15" s="83"/>
      <c r="J15" s="83"/>
      <c r="K15" s="83"/>
      <c r="P15" s="93"/>
      <c r="S15" s="93"/>
      <c r="V15" s="43" t="s">
        <v>259</v>
      </c>
    </row>
    <row r="16" spans="1:25" s="116" customFormat="1" ht="14.25" x14ac:dyDescent="0.2">
      <c r="B16" s="745"/>
      <c r="C16" s="744"/>
      <c r="D16" s="696" t="s">
        <v>32</v>
      </c>
      <c r="E16" s="719"/>
      <c r="F16" s="720" t="str">
        <f>IF(F54="","",F54)</f>
        <v/>
      </c>
      <c r="G16" s="720"/>
      <c r="H16" s="720"/>
      <c r="I16" s="720"/>
      <c r="J16" s="720"/>
      <c r="K16" s="720"/>
      <c r="V16" s="22" t="s">
        <v>260</v>
      </c>
    </row>
    <row r="17" spans="1:24" s="116" customFormat="1" ht="14.25" x14ac:dyDescent="0.2">
      <c r="B17" s="745"/>
      <c r="C17" s="744"/>
      <c r="D17" s="696" t="s">
        <v>33</v>
      </c>
      <c r="E17" s="696"/>
      <c r="F17" s="720" t="str">
        <f>IF(F55="","",F55)</f>
        <v/>
      </c>
      <c r="G17" s="720"/>
      <c r="H17" s="720"/>
      <c r="I17" s="720"/>
      <c r="J17" s="720"/>
      <c r="K17" s="720"/>
      <c r="S17" s="436" t="s">
        <v>321</v>
      </c>
      <c r="T17" s="436" t="s">
        <v>289</v>
      </c>
      <c r="V17" s="22" t="s">
        <v>261</v>
      </c>
    </row>
    <row r="18" spans="1:24" s="93" customFormat="1" ht="12.75" customHeight="1" x14ac:dyDescent="0.2">
      <c r="A18" s="117"/>
      <c r="B18" s="745"/>
      <c r="C18" s="744"/>
      <c r="D18" s="696" t="s">
        <v>31</v>
      </c>
      <c r="E18" s="696"/>
      <c r="F18" s="569" t="str">
        <f>IF(F56="","",F56)</f>
        <v/>
      </c>
      <c r="G18" s="50" t="s">
        <v>27</v>
      </c>
      <c r="H18" s="720" t="str">
        <f>IF(H56="","",H56)</f>
        <v/>
      </c>
      <c r="I18" s="720"/>
      <c r="J18" s="720"/>
      <c r="K18" s="720"/>
      <c r="L18" s="76"/>
      <c r="M18" s="76"/>
      <c r="N18" s="124"/>
      <c r="S18" s="437" t="s">
        <v>290</v>
      </c>
      <c r="T18" s="437" t="s">
        <v>291</v>
      </c>
      <c r="V18" s="428" t="s">
        <v>262</v>
      </c>
      <c r="W18" s="116"/>
    </row>
    <row r="19" spans="1:24" s="93" customFormat="1" ht="14.25" x14ac:dyDescent="0.2">
      <c r="A19" s="117"/>
      <c r="B19" s="745"/>
      <c r="C19" s="744"/>
      <c r="D19" s="119"/>
      <c r="E19" s="119"/>
      <c r="F19" s="122"/>
      <c r="G19" s="263" t="s">
        <v>28</v>
      </c>
      <c r="H19" s="443" t="str">
        <f>IF(H57="","",H57)</f>
        <v/>
      </c>
      <c r="I19" s="264" t="s">
        <v>29</v>
      </c>
      <c r="J19" s="694" t="str">
        <f>IF(J57="","",J57)</f>
        <v/>
      </c>
      <c r="K19" s="695"/>
      <c r="L19" s="124"/>
      <c r="M19" s="124"/>
      <c r="N19" s="124"/>
      <c r="S19" s="437" t="s">
        <v>292</v>
      </c>
      <c r="T19" s="437" t="s">
        <v>293</v>
      </c>
      <c r="V19" s="22" t="s">
        <v>263</v>
      </c>
      <c r="W19" s="116"/>
    </row>
    <row r="20" spans="1:24" s="116" customFormat="1" x14ac:dyDescent="0.2">
      <c r="B20" s="143"/>
      <c r="C20" s="21"/>
      <c r="D20" s="144"/>
      <c r="E20" s="141"/>
      <c r="F20" s="35"/>
      <c r="G20" s="180"/>
      <c r="H20" s="197"/>
      <c r="I20" s="198"/>
      <c r="J20" s="198"/>
      <c r="K20" s="198"/>
      <c r="S20" s="437" t="s">
        <v>294</v>
      </c>
      <c r="T20" s="437" t="s">
        <v>295</v>
      </c>
      <c r="V20" s="22" t="s">
        <v>264</v>
      </c>
      <c r="W20" s="136"/>
      <c r="X20" s="93"/>
    </row>
    <row r="21" spans="1:24" s="92" customFormat="1" ht="15" customHeight="1" x14ac:dyDescent="0.2">
      <c r="A21" s="88" t="s">
        <v>63</v>
      </c>
      <c r="B21" s="89"/>
      <c r="C21" s="89"/>
      <c r="D21" s="89"/>
      <c r="E21" s="89"/>
      <c r="F21" s="89"/>
      <c r="G21" s="90"/>
      <c r="H21" s="90"/>
      <c r="I21" s="90"/>
      <c r="J21" s="90"/>
      <c r="K21" s="91"/>
      <c r="L21" s="90"/>
      <c r="M21" s="90"/>
      <c r="N21" s="493"/>
      <c r="S21" s="437" t="s">
        <v>296</v>
      </c>
      <c r="T21" s="437" t="s">
        <v>297</v>
      </c>
      <c r="V21" s="428" t="s">
        <v>265</v>
      </c>
      <c r="W21" s="134"/>
      <c r="X21" s="93"/>
    </row>
    <row r="22" spans="1:24" s="93" customFormat="1" ht="7.5" customHeight="1" x14ac:dyDescent="0.25">
      <c r="B22" s="94"/>
      <c r="C22" s="95"/>
      <c r="D22" s="96"/>
      <c r="E22" s="96"/>
      <c r="F22" s="96"/>
      <c r="K22" s="97"/>
      <c r="N22" s="98"/>
      <c r="S22" s="437" t="s">
        <v>298</v>
      </c>
      <c r="T22" s="437" t="s">
        <v>299</v>
      </c>
      <c r="V22" s="22" t="s">
        <v>266</v>
      </c>
      <c r="W22" s="136"/>
    </row>
    <row r="23" spans="1:24" s="93" customFormat="1" ht="41.25" customHeight="1" thickBot="1" x14ac:dyDescent="0.25">
      <c r="A23" s="99"/>
      <c r="B23" s="739" t="s">
        <v>117</v>
      </c>
      <c r="C23" s="740"/>
      <c r="D23" s="739"/>
      <c r="E23" s="762"/>
      <c r="F23" s="763"/>
      <c r="G23" s="763"/>
      <c r="H23" s="763"/>
      <c r="I23" s="763"/>
      <c r="J23" s="763"/>
      <c r="K23" s="764"/>
      <c r="L23" s="765"/>
      <c r="M23" s="495"/>
      <c r="N23" s="98"/>
      <c r="S23" s="437" t="s">
        <v>300</v>
      </c>
      <c r="T23" s="437" t="s">
        <v>301</v>
      </c>
      <c r="V23" s="430" t="s">
        <v>267</v>
      </c>
      <c r="W23" s="136"/>
    </row>
    <row r="24" spans="1:24" s="93" customFormat="1" ht="33.75" customHeight="1" thickBot="1" x14ac:dyDescent="0.25">
      <c r="A24" s="100"/>
      <c r="B24" s="739" t="s">
        <v>60</v>
      </c>
      <c r="C24" s="740"/>
      <c r="D24" s="739"/>
      <c r="E24" s="771"/>
      <c r="F24" s="772"/>
      <c r="G24" s="772"/>
      <c r="H24" s="129"/>
      <c r="I24" s="199"/>
      <c r="J24" s="181"/>
      <c r="K24" s="181"/>
      <c r="Q24" s="167"/>
      <c r="S24" s="437" t="s">
        <v>302</v>
      </c>
      <c r="T24" s="437" t="s">
        <v>301</v>
      </c>
      <c r="V24" s="428" t="s">
        <v>268</v>
      </c>
      <c r="W24" s="136"/>
    </row>
    <row r="25" spans="1:24" s="102" customFormat="1" ht="23.25" customHeight="1" thickBot="1" x14ac:dyDescent="0.25">
      <c r="A25" s="100"/>
      <c r="B25" s="739" t="s">
        <v>40</v>
      </c>
      <c r="C25" s="740"/>
      <c r="D25" s="739"/>
      <c r="E25" s="636"/>
      <c r="F25" s="636"/>
      <c r="G25" s="636"/>
      <c r="H25" s="748"/>
      <c r="I25" s="767" t="s">
        <v>111</v>
      </c>
      <c r="J25" s="768"/>
      <c r="K25" s="768"/>
      <c r="L25" s="298"/>
      <c r="M25" s="496"/>
      <c r="N25" s="139"/>
      <c r="O25" s="101"/>
      <c r="Q25" s="167"/>
      <c r="S25" s="437" t="s">
        <v>303</v>
      </c>
      <c r="T25" s="437" t="s">
        <v>301</v>
      </c>
      <c r="V25" s="428" t="s">
        <v>269</v>
      </c>
      <c r="W25" s="135"/>
      <c r="X25" s="93"/>
    </row>
    <row r="26" spans="1:24" s="28" customFormat="1" ht="15" customHeight="1" x14ac:dyDescent="0.2">
      <c r="B26" s="143"/>
      <c r="C26" s="143"/>
      <c r="D26" s="178"/>
      <c r="E26" s="127"/>
      <c r="F26" s="127"/>
      <c r="G26" s="128"/>
      <c r="I26" s="177"/>
      <c r="J26" s="177"/>
      <c r="K26" s="177"/>
      <c r="L26" s="177"/>
      <c r="M26" s="177"/>
      <c r="Q26" s="167"/>
      <c r="S26" s="437" t="s">
        <v>304</v>
      </c>
      <c r="T26" s="437" t="s">
        <v>301</v>
      </c>
      <c r="V26" s="428" t="s">
        <v>270</v>
      </c>
      <c r="W26" s="136"/>
    </row>
    <row r="27" spans="1:24" s="28" customFormat="1" ht="14.25" x14ac:dyDescent="0.2">
      <c r="A27" s="302"/>
      <c r="B27" s="151" t="s">
        <v>126</v>
      </c>
      <c r="C27" s="151"/>
      <c r="D27" s="178"/>
      <c r="E27" s="733"/>
      <c r="F27" s="747"/>
      <c r="G27" s="747"/>
      <c r="H27" s="198"/>
      <c r="I27" s="264" t="str">
        <f>IF(E27="Autre","Préciser : ","")</f>
        <v/>
      </c>
      <c r="J27" s="477"/>
      <c r="K27" s="478"/>
      <c r="L27" s="478"/>
      <c r="M27" s="478"/>
      <c r="N27" s="478"/>
      <c r="Q27" s="167"/>
      <c r="S27" s="437" t="s">
        <v>281</v>
      </c>
      <c r="T27" s="437" t="s">
        <v>305</v>
      </c>
      <c r="V27" s="428" t="s">
        <v>271</v>
      </c>
      <c r="W27" s="136"/>
    </row>
    <row r="28" spans="1:24" s="28" customFormat="1" x14ac:dyDescent="0.2">
      <c r="A28" s="198"/>
      <c r="B28" s="143"/>
      <c r="C28" s="143"/>
      <c r="D28" s="178"/>
      <c r="E28" s="127"/>
      <c r="F28" s="127"/>
      <c r="G28" s="128"/>
      <c r="H28" s="198"/>
      <c r="I28" s="265"/>
      <c r="J28" s="265"/>
      <c r="K28" s="265"/>
      <c r="L28" s="265"/>
      <c r="M28" s="265"/>
      <c r="N28" s="198"/>
      <c r="Q28" s="167"/>
      <c r="S28" s="437" t="s">
        <v>284</v>
      </c>
      <c r="T28" s="437" t="s">
        <v>306</v>
      </c>
      <c r="V28" s="428" t="s">
        <v>272</v>
      </c>
      <c r="W28" s="136"/>
    </row>
    <row r="29" spans="1:24" s="28" customFormat="1" ht="14.25" x14ac:dyDescent="0.2">
      <c r="A29" s="198"/>
      <c r="B29" s="743" t="s">
        <v>128</v>
      </c>
      <c r="C29" s="744"/>
      <c r="D29" s="741" t="s">
        <v>196</v>
      </c>
      <c r="E29" s="742"/>
      <c r="F29" s="720"/>
      <c r="G29" s="720"/>
      <c r="H29" s="720"/>
      <c r="I29" s="720"/>
      <c r="J29" s="720"/>
      <c r="K29" s="720"/>
      <c r="L29" s="265"/>
      <c r="M29" s="265"/>
      <c r="N29" s="198"/>
      <c r="Q29" s="167"/>
      <c r="S29" s="437" t="s">
        <v>283</v>
      </c>
      <c r="T29" s="437" t="s">
        <v>307</v>
      </c>
      <c r="V29" s="431" t="s">
        <v>273</v>
      </c>
      <c r="W29" s="136"/>
    </row>
    <row r="30" spans="1:24" s="116" customFormat="1" ht="14.25" customHeight="1" x14ac:dyDescent="0.2">
      <c r="B30" s="745"/>
      <c r="C30" s="744"/>
      <c r="D30" s="696" t="s">
        <v>30</v>
      </c>
      <c r="E30" s="696"/>
      <c r="F30" s="171"/>
      <c r="G30" s="83"/>
      <c r="H30" s="83"/>
      <c r="I30" s="83"/>
      <c r="J30" s="83"/>
      <c r="K30" s="83"/>
      <c r="P30" s="93"/>
      <c r="S30" s="437" t="s">
        <v>286</v>
      </c>
      <c r="T30" s="437" t="s">
        <v>308</v>
      </c>
      <c r="V30" s="430" t="s">
        <v>274</v>
      </c>
    </row>
    <row r="31" spans="1:24" s="116" customFormat="1" ht="14.25" x14ac:dyDescent="0.2">
      <c r="B31" s="745"/>
      <c r="C31" s="744"/>
      <c r="D31" s="696" t="s">
        <v>32</v>
      </c>
      <c r="E31" s="719"/>
      <c r="F31" s="746"/>
      <c r="G31" s="746"/>
      <c r="H31" s="746"/>
      <c r="I31" s="746"/>
      <c r="J31" s="746"/>
      <c r="K31" s="746"/>
      <c r="S31" s="437" t="s">
        <v>282</v>
      </c>
      <c r="T31" s="437" t="s">
        <v>309</v>
      </c>
      <c r="V31" s="428" t="s">
        <v>275</v>
      </c>
    </row>
    <row r="32" spans="1:24" s="116" customFormat="1" ht="14.25" x14ac:dyDescent="0.2">
      <c r="B32" s="745"/>
      <c r="C32" s="744"/>
      <c r="D32" s="696" t="s">
        <v>33</v>
      </c>
      <c r="E32" s="696"/>
      <c r="F32" s="746"/>
      <c r="G32" s="746"/>
      <c r="H32" s="746"/>
      <c r="I32" s="746"/>
      <c r="J32" s="746"/>
      <c r="K32" s="746"/>
      <c r="S32" s="437" t="s">
        <v>310</v>
      </c>
      <c r="T32" s="437" t="s">
        <v>311</v>
      </c>
      <c r="V32" s="23" t="s">
        <v>276</v>
      </c>
    </row>
    <row r="33" spans="1:24" s="93" customFormat="1" ht="12.75" customHeight="1" x14ac:dyDescent="0.2">
      <c r="A33" s="117"/>
      <c r="B33" s="745"/>
      <c r="C33" s="744"/>
      <c r="D33" s="696" t="s">
        <v>31</v>
      </c>
      <c r="E33" s="696"/>
      <c r="F33" s="171"/>
      <c r="G33" s="50" t="s">
        <v>27</v>
      </c>
      <c r="H33" s="746"/>
      <c r="I33" s="746"/>
      <c r="J33" s="746"/>
      <c r="K33" s="746"/>
      <c r="L33" s="76"/>
      <c r="M33" s="76"/>
      <c r="N33" s="124"/>
      <c r="S33" s="437" t="s">
        <v>312</v>
      </c>
      <c r="T33" s="437" t="s">
        <v>313</v>
      </c>
      <c r="V33" s="23" t="s">
        <v>277</v>
      </c>
      <c r="W33" s="116"/>
    </row>
    <row r="34" spans="1:24" s="93" customFormat="1" ht="14.25" x14ac:dyDescent="0.2">
      <c r="A34" s="117"/>
      <c r="B34" s="745"/>
      <c r="C34" s="744"/>
      <c r="D34" s="119"/>
      <c r="E34" s="119"/>
      <c r="F34" s="122"/>
      <c r="G34" s="263" t="s">
        <v>28</v>
      </c>
      <c r="H34" s="175"/>
      <c r="I34" s="264" t="s">
        <v>29</v>
      </c>
      <c r="J34" s="716"/>
      <c r="K34" s="717"/>
      <c r="L34" s="124"/>
      <c r="M34" s="124"/>
      <c r="N34" s="124"/>
      <c r="S34" s="437" t="s">
        <v>285</v>
      </c>
      <c r="T34" s="437" t="s">
        <v>314</v>
      </c>
      <c r="V34" s="428" t="s">
        <v>278</v>
      </c>
      <c r="W34" s="116"/>
    </row>
    <row r="35" spans="1:24" s="28" customFormat="1" x14ac:dyDescent="0.2">
      <c r="B35" s="143"/>
      <c r="C35" s="143"/>
      <c r="D35" s="178"/>
      <c r="E35" s="127"/>
      <c r="F35" s="127"/>
      <c r="G35" s="128"/>
      <c r="I35" s="177"/>
      <c r="J35" s="177"/>
      <c r="K35" s="177"/>
      <c r="L35" s="177"/>
      <c r="M35" s="177"/>
      <c r="Q35" s="167"/>
      <c r="S35" s="437" t="s">
        <v>287</v>
      </c>
      <c r="T35" s="437" t="s">
        <v>315</v>
      </c>
      <c r="V35" s="428" t="s">
        <v>279</v>
      </c>
      <c r="W35" s="136"/>
    </row>
    <row r="36" spans="1:24" s="93" customFormat="1" ht="20.25" customHeight="1" x14ac:dyDescent="0.2">
      <c r="A36" s="103"/>
      <c r="B36" s="267" t="s">
        <v>68</v>
      </c>
      <c r="C36" s="200"/>
      <c r="D36" s="104"/>
      <c r="E36" s="147"/>
      <c r="F36" s="105"/>
      <c r="G36" s="201"/>
      <c r="H36" s="148"/>
      <c r="I36" s="104"/>
      <c r="J36" s="104"/>
      <c r="K36" s="106"/>
      <c r="L36" s="104"/>
      <c r="M36" s="507"/>
      <c r="N36" s="180"/>
      <c r="S36" s="437" t="s">
        <v>316</v>
      </c>
      <c r="T36" s="437" t="s">
        <v>317</v>
      </c>
      <c r="V36" s="428" t="s">
        <v>8</v>
      </c>
      <c r="W36" s="136"/>
    </row>
    <row r="37" spans="1:24" s="102" customFormat="1" ht="18" customHeight="1" thickBot="1" x14ac:dyDescent="0.25">
      <c r="A37" s="107"/>
      <c r="B37" s="709" t="s">
        <v>64</v>
      </c>
      <c r="C37" s="710"/>
      <c r="D37" s="710"/>
      <c r="E37" s="299"/>
      <c r="F37" s="108"/>
      <c r="G37" s="710" t="s">
        <v>65</v>
      </c>
      <c r="H37" s="710"/>
      <c r="I37" s="291"/>
      <c r="J37" s="140"/>
      <c r="K37" s="109"/>
      <c r="L37" s="173"/>
      <c r="M37" s="202"/>
      <c r="N37" s="264"/>
      <c r="S37" s="437" t="s">
        <v>318</v>
      </c>
      <c r="T37" s="437"/>
      <c r="V37" s="22"/>
      <c r="W37" s="135"/>
      <c r="X37" s="93"/>
    </row>
    <row r="38" spans="1:24" s="93" customFormat="1" ht="3.75" customHeight="1" x14ac:dyDescent="0.2">
      <c r="B38" s="149"/>
      <c r="C38" s="144"/>
      <c r="D38" s="145"/>
      <c r="E38" s="141"/>
      <c r="F38" s="141"/>
      <c r="G38" s="146"/>
      <c r="H38" s="188"/>
      <c r="I38" s="188"/>
      <c r="J38" s="188"/>
      <c r="K38" s="188"/>
      <c r="L38" s="188"/>
      <c r="M38" s="203"/>
      <c r="N38" s="117"/>
      <c r="S38" s="437" t="s">
        <v>319</v>
      </c>
      <c r="T38" s="437" t="s">
        <v>301</v>
      </c>
      <c r="V38" s="22"/>
      <c r="W38" s="136"/>
    </row>
    <row r="39" spans="1:24" s="93" customFormat="1" ht="26.25" customHeight="1" thickBot="1" x14ac:dyDescent="0.25">
      <c r="A39" s="204"/>
      <c r="B39" s="728" t="s">
        <v>198</v>
      </c>
      <c r="C39" s="729"/>
      <c r="D39" s="729"/>
      <c r="E39" s="635"/>
      <c r="F39" s="711"/>
      <c r="G39" s="712"/>
      <c r="H39" s="712"/>
      <c r="I39" s="110"/>
      <c r="J39" s="110"/>
      <c r="K39" s="205"/>
      <c r="L39" s="206"/>
      <c r="M39" s="508"/>
      <c r="N39" s="117"/>
      <c r="S39" s="437" t="s">
        <v>320</v>
      </c>
      <c r="T39" s="437" t="s">
        <v>301</v>
      </c>
      <c r="V39" s="22"/>
      <c r="W39" s="136"/>
    </row>
    <row r="40" spans="1:24" s="93" customFormat="1" ht="3.75" customHeight="1" x14ac:dyDescent="0.2">
      <c r="A40" s="204"/>
      <c r="B40" s="111"/>
      <c r="C40" s="112"/>
      <c r="D40" s="205"/>
      <c r="E40" s="207"/>
      <c r="F40" s="113"/>
      <c r="G40" s="205"/>
      <c r="H40" s="206"/>
      <c r="I40" s="188"/>
      <c r="J40" s="188"/>
      <c r="K40" s="188"/>
      <c r="L40" s="188"/>
      <c r="M40" s="203"/>
      <c r="N40" s="117"/>
      <c r="S40" s="438" t="s">
        <v>8</v>
      </c>
      <c r="T40" s="439"/>
      <c r="V40" s="22"/>
    </row>
    <row r="41" spans="1:24" s="93" customFormat="1" ht="15" thickBot="1" x14ac:dyDescent="0.25">
      <c r="A41" s="204"/>
      <c r="B41" s="208"/>
      <c r="C41" s="722" t="s">
        <v>35</v>
      </c>
      <c r="D41" s="710"/>
      <c r="E41" s="636"/>
      <c r="F41" s="636"/>
      <c r="G41" s="636"/>
      <c r="H41" s="180"/>
      <c r="I41" s="636"/>
      <c r="J41" s="636"/>
      <c r="K41" s="636"/>
      <c r="L41" s="188"/>
      <c r="M41" s="203"/>
      <c r="N41" s="117"/>
      <c r="V41" s="22"/>
    </row>
    <row r="42" spans="1:24" s="93" customFormat="1" ht="14.25" x14ac:dyDescent="0.2">
      <c r="A42" s="204"/>
      <c r="B42" s="225"/>
      <c r="C42" s="119"/>
      <c r="D42" s="119"/>
      <c r="E42" s="179"/>
      <c r="F42" s="179"/>
      <c r="G42" s="179"/>
      <c r="H42" s="180"/>
      <c r="I42" s="179"/>
      <c r="J42" s="179"/>
      <c r="K42" s="179"/>
      <c r="L42" s="117"/>
      <c r="M42" s="218"/>
      <c r="N42" s="117"/>
      <c r="V42" s="22"/>
    </row>
    <row r="43" spans="1:24" s="93" customFormat="1" ht="26.25" customHeight="1" x14ac:dyDescent="0.2">
      <c r="A43" s="204"/>
      <c r="B43" s="728" t="s">
        <v>197</v>
      </c>
      <c r="C43" s="729"/>
      <c r="D43" s="729"/>
      <c r="E43" s="723"/>
      <c r="F43" s="724"/>
      <c r="G43" s="725"/>
      <c r="H43" s="725"/>
      <c r="I43" s="726"/>
      <c r="J43" s="726"/>
      <c r="K43" s="179"/>
      <c r="L43" s="117"/>
      <c r="M43" s="218"/>
      <c r="N43" s="117"/>
      <c r="V43" s="22"/>
    </row>
    <row r="44" spans="1:24" s="93" customFormat="1" ht="14.25" x14ac:dyDescent="0.2">
      <c r="A44" s="460"/>
      <c r="B44" s="461"/>
      <c r="C44" s="462"/>
      <c r="D44" s="462" t="s">
        <v>164</v>
      </c>
      <c r="E44" s="733"/>
      <c r="F44" s="724"/>
      <c r="G44" s="725"/>
      <c r="H44" s="725"/>
      <c r="I44" s="726"/>
      <c r="J44" s="179"/>
      <c r="K44" s="179"/>
      <c r="L44" s="117"/>
      <c r="M44" s="218"/>
      <c r="N44" s="117"/>
      <c r="V44" s="22"/>
      <c r="W44" s="116"/>
    </row>
    <row r="45" spans="1:24" s="93" customFormat="1" ht="14.25" x14ac:dyDescent="0.2">
      <c r="A45" s="303"/>
      <c r="B45" s="268"/>
      <c r="C45" s="174"/>
      <c r="D45" s="119" t="s">
        <v>127</v>
      </c>
      <c r="E45" s="269" t="s">
        <v>86</v>
      </c>
      <c r="F45" s="170"/>
      <c r="G45" s="269" t="s">
        <v>167</v>
      </c>
      <c r="H45" s="718"/>
      <c r="I45" s="718"/>
      <c r="J45" s="269" t="s">
        <v>168</v>
      </c>
      <c r="K45" s="730"/>
      <c r="L45" s="731"/>
      <c r="M45" s="732"/>
      <c r="N45" s="506"/>
      <c r="V45" s="22"/>
      <c r="W45" s="116"/>
    </row>
    <row r="46" spans="1:24" s="93" customFormat="1" ht="3.75" customHeight="1" x14ac:dyDescent="0.2">
      <c r="A46" s="204"/>
      <c r="B46" s="209"/>
      <c r="C46" s="114"/>
      <c r="D46" s="114"/>
      <c r="E46" s="210"/>
      <c r="F46" s="211"/>
      <c r="G46" s="211"/>
      <c r="H46" s="211"/>
      <c r="I46" s="211"/>
      <c r="J46" s="211"/>
      <c r="K46" s="211"/>
      <c r="L46" s="212"/>
      <c r="M46" s="213"/>
      <c r="N46" s="117"/>
      <c r="V46" s="22"/>
    </row>
    <row r="47" spans="1:24" s="117" customFormat="1" x14ac:dyDescent="0.2">
      <c r="A47" s="204"/>
      <c r="B47" s="400"/>
      <c r="C47" s="401"/>
      <c r="D47" s="115"/>
      <c r="E47" s="50"/>
      <c r="F47" s="180"/>
      <c r="G47" s="180"/>
      <c r="H47" s="180"/>
      <c r="S47" s="93"/>
      <c r="V47" s="21"/>
      <c r="X47" s="93"/>
    </row>
    <row r="48" spans="1:24" s="93" customFormat="1" ht="3.75" customHeight="1" x14ac:dyDescent="0.2">
      <c r="B48" s="144"/>
      <c r="C48" s="144"/>
      <c r="D48" s="145"/>
      <c r="E48" s="141"/>
      <c r="F48" s="141"/>
      <c r="G48" s="146"/>
      <c r="H48" s="188"/>
      <c r="I48" s="188"/>
      <c r="J48" s="188"/>
      <c r="K48" s="188"/>
      <c r="L48" s="188"/>
      <c r="M48" s="188"/>
      <c r="N48" s="188"/>
      <c r="S48" s="102"/>
      <c r="V48" s="22"/>
    </row>
    <row r="49" spans="1:24" s="116" customFormat="1" ht="7.5" customHeight="1" x14ac:dyDescent="0.2">
      <c r="B49" s="835"/>
      <c r="C49" s="835"/>
      <c r="D49" s="836"/>
      <c r="E49" s="833"/>
      <c r="F49" s="834"/>
      <c r="G49" s="564"/>
      <c r="H49" s="151"/>
      <c r="I49" s="806"/>
      <c r="J49" s="696"/>
      <c r="K49" s="696"/>
      <c r="L49" s="402"/>
      <c r="M49" s="402"/>
      <c r="N49" s="117"/>
      <c r="V49" s="23"/>
    </row>
    <row r="50" spans="1:24" s="116" customFormat="1" ht="14.25" x14ac:dyDescent="0.2">
      <c r="B50" s="264"/>
      <c r="C50" s="264"/>
      <c r="D50" s="562"/>
      <c r="E50" s="565"/>
      <c r="F50" s="563"/>
      <c r="G50" s="564"/>
      <c r="H50" s="151"/>
      <c r="I50" s="216"/>
      <c r="J50" s="119"/>
      <c r="K50" s="119"/>
      <c r="L50" s="122"/>
      <c r="M50" s="122"/>
      <c r="N50" s="117"/>
      <c r="V50" s="23"/>
    </row>
    <row r="51" spans="1:24" s="93" customFormat="1" x14ac:dyDescent="0.2">
      <c r="B51" s="144"/>
      <c r="C51" s="144"/>
      <c r="D51" s="145"/>
      <c r="E51" s="141"/>
      <c r="F51" s="141"/>
      <c r="G51" s="146"/>
      <c r="V51" s="22"/>
    </row>
    <row r="52" spans="1:24" s="93" customFormat="1" ht="14.25" x14ac:dyDescent="0.2">
      <c r="B52" s="785" t="s">
        <v>118</v>
      </c>
      <c r="C52" s="744"/>
      <c r="D52" s="741" t="s">
        <v>196</v>
      </c>
      <c r="E52" s="802"/>
      <c r="F52" s="720"/>
      <c r="G52" s="720"/>
      <c r="H52" s="720"/>
      <c r="I52" s="720"/>
      <c r="J52" s="720"/>
      <c r="K52" s="720"/>
      <c r="V52" s="22"/>
    </row>
    <row r="53" spans="1:24" s="116" customFormat="1" ht="15" customHeight="1" thickBot="1" x14ac:dyDescent="0.25">
      <c r="A53" s="93"/>
      <c r="B53" s="745"/>
      <c r="C53" s="744"/>
      <c r="D53" s="710" t="s">
        <v>30</v>
      </c>
      <c r="E53" s="710"/>
      <c r="F53" s="296"/>
      <c r="G53" s="150"/>
      <c r="H53" s="150"/>
      <c r="I53" s="150"/>
      <c r="J53" s="150"/>
      <c r="K53" s="150"/>
      <c r="P53" s="93"/>
      <c r="S53" s="93"/>
      <c r="V53" s="22"/>
    </row>
    <row r="54" spans="1:24" s="116" customFormat="1" ht="15" thickBot="1" x14ac:dyDescent="0.25">
      <c r="A54" s="93"/>
      <c r="B54" s="745"/>
      <c r="C54" s="744"/>
      <c r="D54" s="710" t="s">
        <v>32</v>
      </c>
      <c r="E54" s="786"/>
      <c r="F54" s="721"/>
      <c r="G54" s="721"/>
      <c r="H54" s="721"/>
      <c r="I54" s="721"/>
      <c r="J54" s="721"/>
      <c r="K54" s="721"/>
      <c r="V54" s="22"/>
    </row>
    <row r="55" spans="1:24" s="116" customFormat="1" ht="15" thickBot="1" x14ac:dyDescent="0.25">
      <c r="A55" s="93"/>
      <c r="B55" s="745"/>
      <c r="C55" s="744"/>
      <c r="D55" s="710" t="s">
        <v>33</v>
      </c>
      <c r="E55" s="710"/>
      <c r="F55" s="721"/>
      <c r="G55" s="721"/>
      <c r="H55" s="721"/>
      <c r="I55" s="721"/>
      <c r="J55" s="721"/>
      <c r="K55" s="721"/>
      <c r="V55" s="23"/>
    </row>
    <row r="56" spans="1:24" s="93" customFormat="1" ht="12.75" customHeight="1" thickBot="1" x14ac:dyDescent="0.25">
      <c r="A56" s="117"/>
      <c r="B56" s="745"/>
      <c r="C56" s="744"/>
      <c r="D56" s="696" t="s">
        <v>31</v>
      </c>
      <c r="E56" s="696"/>
      <c r="F56" s="300"/>
      <c r="G56" s="360" t="s">
        <v>27</v>
      </c>
      <c r="H56" s="782"/>
      <c r="I56" s="782"/>
      <c r="J56" s="782"/>
      <c r="K56" s="782"/>
      <c r="L56" s="66"/>
      <c r="M56" s="66"/>
      <c r="N56" s="118"/>
      <c r="S56" s="116"/>
      <c r="V56" s="22"/>
    </row>
    <row r="57" spans="1:24" s="93" customFormat="1" ht="15" thickBot="1" x14ac:dyDescent="0.25">
      <c r="A57" s="117"/>
      <c r="B57" s="745"/>
      <c r="C57" s="744"/>
      <c r="D57" s="119"/>
      <c r="E57" s="119"/>
      <c r="F57" s="120"/>
      <c r="G57" s="361" t="s">
        <v>28</v>
      </c>
      <c r="H57" s="301"/>
      <c r="I57" s="362" t="s">
        <v>29</v>
      </c>
      <c r="J57" s="727"/>
      <c r="K57" s="727"/>
      <c r="L57" s="118"/>
      <c r="M57" s="118"/>
      <c r="N57" s="118"/>
      <c r="S57" s="116"/>
      <c r="V57" s="30"/>
    </row>
    <row r="58" spans="1:24" s="93" customFormat="1" ht="14.25" x14ac:dyDescent="0.2">
      <c r="A58" s="117"/>
      <c r="B58" s="550"/>
      <c r="C58" s="550"/>
      <c r="D58" s="119"/>
      <c r="E58" s="119"/>
      <c r="F58" s="120"/>
      <c r="G58" s="361"/>
      <c r="H58" s="568"/>
      <c r="I58" s="362"/>
      <c r="J58" s="506"/>
      <c r="K58" s="506"/>
      <c r="L58" s="118"/>
      <c r="M58" s="118"/>
      <c r="N58" s="118"/>
      <c r="S58" s="116"/>
      <c r="V58" s="30"/>
    </row>
    <row r="59" spans="1:24" s="93" customFormat="1" ht="15" customHeight="1" x14ac:dyDescent="0.25">
      <c r="A59" s="36" t="s">
        <v>357</v>
      </c>
      <c r="B59" s="72"/>
      <c r="C59" s="72"/>
      <c r="D59" s="72"/>
      <c r="E59" s="72"/>
      <c r="F59" s="72"/>
      <c r="G59" s="73"/>
      <c r="H59" s="271"/>
      <c r="I59" s="272"/>
      <c r="J59" s="273"/>
      <c r="K59" s="279"/>
      <c r="L59" s="280"/>
      <c r="M59" s="280"/>
      <c r="N59" s="117"/>
      <c r="R59" s="117"/>
      <c r="S59" s="407"/>
      <c r="T59" s="408"/>
      <c r="U59" s="409"/>
      <c r="V59" s="21"/>
      <c r="W59" s="136"/>
    </row>
    <row r="60" spans="1:24" s="93" customFormat="1" ht="7.5" customHeight="1" x14ac:dyDescent="0.25">
      <c r="A60" s="75"/>
      <c r="B60" s="76"/>
      <c r="C60" s="76"/>
      <c r="D60" s="76"/>
      <c r="E60" s="76"/>
      <c r="F60" s="76"/>
      <c r="G60" s="77"/>
      <c r="H60" s="78"/>
      <c r="I60" s="116"/>
      <c r="J60" s="116"/>
      <c r="K60" s="274"/>
      <c r="L60" s="74"/>
      <c r="M60" s="74"/>
      <c r="N60" s="74"/>
      <c r="Q60" s="71"/>
      <c r="R60" s="117"/>
      <c r="S60" s="407"/>
      <c r="T60" s="408"/>
      <c r="U60" s="409"/>
      <c r="V60" s="21"/>
      <c r="W60" s="136"/>
    </row>
    <row r="61" spans="1:24" s="116" customFormat="1" x14ac:dyDescent="0.2">
      <c r="B61" s="143"/>
      <c r="C61" s="21"/>
      <c r="D61" s="144"/>
      <c r="E61" s="141"/>
      <c r="F61" s="35"/>
      <c r="G61" s="180"/>
      <c r="H61" s="197"/>
      <c r="I61" s="198"/>
      <c r="J61" s="198"/>
      <c r="K61" s="198"/>
      <c r="R61" s="117"/>
      <c r="S61" s="407"/>
      <c r="T61" s="117"/>
      <c r="U61" s="117"/>
      <c r="V61" s="21"/>
      <c r="W61" s="136"/>
      <c r="X61" s="93"/>
    </row>
    <row r="62" spans="1:24" s="116" customFormat="1" ht="30.75" customHeight="1" x14ac:dyDescent="0.2">
      <c r="B62" s="743" t="s">
        <v>166</v>
      </c>
      <c r="C62" s="744"/>
      <c r="D62" s="741" t="s">
        <v>356</v>
      </c>
      <c r="E62" s="742"/>
      <c r="F62" s="787"/>
      <c r="G62" s="787"/>
      <c r="H62" s="787"/>
      <c r="I62" s="787"/>
      <c r="J62" s="787"/>
      <c r="K62" s="787"/>
      <c r="L62" s="700"/>
      <c r="M62" s="700"/>
      <c r="R62" s="117"/>
      <c r="S62" s="407"/>
      <c r="T62" s="117"/>
      <c r="U62" s="117"/>
      <c r="V62" s="21"/>
      <c r="W62" s="136"/>
      <c r="X62" s="93"/>
    </row>
    <row r="63" spans="1:24" s="116" customFormat="1" ht="30.75" customHeight="1" x14ac:dyDescent="0.2">
      <c r="B63" s="743"/>
      <c r="C63" s="744"/>
      <c r="D63" s="788" t="s">
        <v>361</v>
      </c>
      <c r="E63" s="789"/>
      <c r="F63" s="807"/>
      <c r="G63" s="808"/>
      <c r="H63" s="556"/>
      <c r="I63" s="556"/>
      <c r="J63" s="566"/>
      <c r="K63" s="566"/>
      <c r="L63" s="567"/>
      <c r="M63" s="567"/>
      <c r="R63" s="117"/>
      <c r="S63" s="407"/>
      <c r="T63" s="117"/>
      <c r="U63" s="117"/>
      <c r="V63" s="21"/>
      <c r="W63" s="136"/>
      <c r="X63" s="93"/>
    </row>
    <row r="64" spans="1:24" s="116" customFormat="1" ht="14.25" customHeight="1" x14ac:dyDescent="0.2">
      <c r="B64" s="745"/>
      <c r="C64" s="744"/>
      <c r="D64" s="696" t="s">
        <v>30</v>
      </c>
      <c r="E64" s="696"/>
      <c r="F64" s="171"/>
      <c r="G64" s="83"/>
      <c r="H64" s="83"/>
      <c r="I64" s="83"/>
      <c r="J64" s="83"/>
      <c r="K64" s="83"/>
      <c r="P64" s="93"/>
      <c r="R64" s="117"/>
      <c r="S64" s="117"/>
      <c r="T64" s="117"/>
      <c r="U64" s="117"/>
      <c r="V64" s="21"/>
    </row>
    <row r="65" spans="1:24" s="116" customFormat="1" ht="14.25" x14ac:dyDescent="0.2">
      <c r="B65" s="745"/>
      <c r="C65" s="744"/>
      <c r="D65" s="696" t="s">
        <v>32</v>
      </c>
      <c r="E65" s="719"/>
      <c r="F65" s="720"/>
      <c r="G65" s="720"/>
      <c r="H65" s="720"/>
      <c r="I65" s="720"/>
      <c r="J65" s="720"/>
      <c r="K65" s="720"/>
      <c r="R65" s="117"/>
      <c r="S65" s="117"/>
      <c r="T65" s="117"/>
      <c r="U65" s="117"/>
      <c r="V65" s="21"/>
    </row>
    <row r="66" spans="1:24" s="116" customFormat="1" ht="14.25" x14ac:dyDescent="0.2">
      <c r="B66" s="745"/>
      <c r="C66" s="744"/>
      <c r="D66" s="696" t="s">
        <v>33</v>
      </c>
      <c r="E66" s="696"/>
      <c r="F66" s="720"/>
      <c r="G66" s="720"/>
      <c r="H66" s="720"/>
      <c r="I66" s="720"/>
      <c r="J66" s="720"/>
      <c r="K66" s="720"/>
      <c r="R66" s="117"/>
      <c r="S66" s="117"/>
      <c r="T66" s="117"/>
      <c r="U66" s="117"/>
      <c r="V66" s="21"/>
    </row>
    <row r="67" spans="1:24" s="93" customFormat="1" ht="12.75" customHeight="1" x14ac:dyDescent="0.2">
      <c r="A67" s="117"/>
      <c r="B67" s="745"/>
      <c r="C67" s="744"/>
      <c r="D67" s="696" t="s">
        <v>31</v>
      </c>
      <c r="E67" s="696"/>
      <c r="F67" s="171"/>
      <c r="G67" s="50" t="s">
        <v>27</v>
      </c>
      <c r="H67" s="720"/>
      <c r="I67" s="720"/>
      <c r="J67" s="720"/>
      <c r="K67" s="720"/>
      <c r="L67" s="76"/>
      <c r="M67" s="76"/>
      <c r="N67" s="124"/>
      <c r="R67" s="117"/>
      <c r="S67" s="117"/>
      <c r="T67" s="117"/>
      <c r="U67" s="117"/>
      <c r="V67" s="21"/>
      <c r="W67" s="116"/>
    </row>
    <row r="68" spans="1:24" s="93" customFormat="1" ht="14.25" x14ac:dyDescent="0.2">
      <c r="A68" s="117"/>
      <c r="B68" s="745"/>
      <c r="C68" s="744"/>
      <c r="D68" s="119"/>
      <c r="E68" s="119"/>
      <c r="F68" s="122"/>
      <c r="G68" s="263" t="s">
        <v>28</v>
      </c>
      <c r="H68" s="175"/>
      <c r="I68" s="264" t="s">
        <v>29</v>
      </c>
      <c r="J68" s="694" t="str">
        <f>IF(J34="","",J34)</f>
        <v/>
      </c>
      <c r="K68" s="695"/>
      <c r="L68" s="124"/>
      <c r="M68" s="124"/>
      <c r="N68" s="124"/>
      <c r="R68" s="117"/>
      <c r="S68" s="117"/>
      <c r="T68" s="117"/>
      <c r="U68" s="117"/>
      <c r="V68" s="411"/>
      <c r="W68" s="116"/>
    </row>
    <row r="69" spans="1:24" s="116" customFormat="1" ht="14.25" x14ac:dyDescent="0.2">
      <c r="A69" s="93"/>
      <c r="B69" s="783" t="s">
        <v>20</v>
      </c>
      <c r="C69" s="754"/>
      <c r="D69" s="784"/>
      <c r="E69" s="804"/>
      <c r="F69" s="805"/>
      <c r="G69" s="214"/>
      <c r="H69" s="215"/>
      <c r="I69" s="806" t="s">
        <v>360</v>
      </c>
      <c r="J69" s="710"/>
      <c r="K69" s="710"/>
      <c r="L69" s="402"/>
      <c r="M69" s="402"/>
      <c r="N69" s="117"/>
      <c r="S69" s="93"/>
      <c r="V69" s="23"/>
      <c r="X69" s="93"/>
    </row>
    <row r="70" spans="1:24" s="116" customFormat="1" ht="14.25" x14ac:dyDescent="0.2">
      <c r="A70" s="463"/>
      <c r="B70" s="464"/>
      <c r="C70" s="464"/>
      <c r="D70" s="465" t="s">
        <v>359</v>
      </c>
      <c r="E70" s="454"/>
      <c r="F70" s="403"/>
      <c r="G70" s="214"/>
      <c r="H70" s="215"/>
      <c r="I70" s="216"/>
      <c r="J70" s="172"/>
      <c r="K70" s="172"/>
      <c r="L70" s="122"/>
      <c r="M70" s="122"/>
      <c r="N70" s="117"/>
      <c r="S70" s="93"/>
      <c r="V70" s="23"/>
      <c r="X70" s="93"/>
    </row>
    <row r="71" spans="1:24" s="116" customFormat="1" ht="14.25" x14ac:dyDescent="0.2">
      <c r="A71" s="117"/>
      <c r="B71" s="558"/>
      <c r="C71" s="558"/>
      <c r="D71" s="119"/>
      <c r="E71" s="119"/>
      <c r="F71" s="122"/>
      <c r="G71" s="263"/>
      <c r="H71" s="559"/>
      <c r="I71" s="264"/>
      <c r="J71" s="560"/>
      <c r="K71" s="561"/>
      <c r="L71" s="124"/>
      <c r="M71" s="124"/>
      <c r="N71" s="124"/>
      <c r="R71" s="117"/>
      <c r="S71" s="117"/>
      <c r="T71" s="117"/>
      <c r="U71" s="117"/>
      <c r="V71" s="411"/>
    </row>
    <row r="72" spans="1:24" s="93" customFormat="1" ht="15" customHeight="1" x14ac:dyDescent="0.25">
      <c r="A72" s="699" t="s">
        <v>358</v>
      </c>
      <c r="B72" s="700"/>
      <c r="C72" s="700"/>
      <c r="D72" s="700"/>
      <c r="E72" s="700"/>
      <c r="F72" s="700"/>
      <c r="G72" s="700"/>
      <c r="H72" s="700"/>
      <c r="I72" s="700"/>
      <c r="J72" s="700"/>
      <c r="K72" s="700"/>
      <c r="L72" s="700"/>
      <c r="M72" s="700"/>
      <c r="N72" s="117"/>
      <c r="R72" s="117"/>
      <c r="S72" s="407"/>
      <c r="T72" s="408"/>
      <c r="U72" s="409"/>
      <c r="V72" s="21"/>
      <c r="W72" s="136"/>
    </row>
    <row r="73" spans="1:24" s="93" customFormat="1" ht="14.25" x14ac:dyDescent="0.2">
      <c r="A73" s="116"/>
      <c r="B73" s="80" t="s">
        <v>86</v>
      </c>
      <c r="C73" s="80"/>
      <c r="D73" s="80" t="s">
        <v>87</v>
      </c>
      <c r="E73" s="80"/>
      <c r="F73" s="80" t="s">
        <v>88</v>
      </c>
      <c r="J73" s="164" t="s">
        <v>199</v>
      </c>
      <c r="K73" s="164"/>
      <c r="L73" s="81"/>
      <c r="M73" s="81"/>
      <c r="N73" s="276"/>
      <c r="O73" s="116"/>
      <c r="Q73" s="71"/>
      <c r="R73" s="117"/>
      <c r="S73" s="407"/>
      <c r="T73" s="408"/>
      <c r="U73" s="409"/>
      <c r="V73" s="21"/>
      <c r="W73" s="136"/>
    </row>
    <row r="74" spans="1:24" s="93" customFormat="1" ht="15" x14ac:dyDescent="0.25">
      <c r="A74" s="116"/>
      <c r="B74" s="170"/>
      <c r="C74" s="142"/>
      <c r="D74" s="697"/>
      <c r="E74" s="698"/>
      <c r="F74" s="701"/>
      <c r="G74" s="702"/>
      <c r="H74" s="703"/>
      <c r="I74" s="2"/>
      <c r="J74" s="704"/>
      <c r="K74" s="705"/>
      <c r="L74" s="705"/>
      <c r="M74" s="705"/>
      <c r="N74" s="473"/>
      <c r="O74" s="194"/>
      <c r="R74" s="410"/>
      <c r="S74" s="407"/>
      <c r="T74" s="117"/>
      <c r="U74" s="409"/>
      <c r="V74" s="21"/>
      <c r="W74" s="136"/>
    </row>
    <row r="75" spans="1:24" s="93" customFormat="1" ht="15" x14ac:dyDescent="0.25">
      <c r="A75" s="116"/>
      <c r="B75" s="170"/>
      <c r="C75" s="142"/>
      <c r="D75" s="170"/>
      <c r="E75" s="170"/>
      <c r="F75" s="551"/>
      <c r="G75" s="553"/>
      <c r="H75" s="553"/>
      <c r="I75" s="2"/>
      <c r="J75" s="552"/>
      <c r="K75" s="473"/>
      <c r="L75" s="473"/>
      <c r="M75" s="473"/>
      <c r="N75" s="473"/>
      <c r="O75" s="194"/>
      <c r="R75" s="410"/>
      <c r="S75" s="407"/>
      <c r="T75" s="117"/>
      <c r="U75" s="409"/>
      <c r="V75" s="21"/>
      <c r="W75" s="136"/>
    </row>
    <row r="76" spans="1:24" s="116" customFormat="1" ht="15" x14ac:dyDescent="0.25">
      <c r="B76" s="554"/>
      <c r="C76" s="142"/>
      <c r="D76" s="554"/>
      <c r="E76" s="554"/>
      <c r="F76" s="506"/>
      <c r="G76" s="506"/>
      <c r="H76" s="506"/>
      <c r="I76" s="277"/>
      <c r="J76" s="555"/>
      <c r="K76" s="556"/>
      <c r="L76" s="556"/>
      <c r="M76" s="556"/>
      <c r="N76" s="556"/>
      <c r="O76" s="557"/>
      <c r="R76" s="410"/>
      <c r="S76" s="407"/>
      <c r="T76" s="117"/>
      <c r="U76" s="409"/>
      <c r="V76" s="21"/>
      <c r="W76" s="136"/>
    </row>
    <row r="77" spans="1:24" s="93" customFormat="1" ht="15" customHeight="1" x14ac:dyDescent="0.25">
      <c r="A77" s="699" t="s">
        <v>165</v>
      </c>
      <c r="B77" s="700"/>
      <c r="C77" s="700"/>
      <c r="D77" s="700"/>
      <c r="E77" s="700"/>
      <c r="F77" s="700"/>
      <c r="G77" s="700"/>
      <c r="H77" s="700"/>
      <c r="I77" s="700"/>
      <c r="J77" s="700"/>
      <c r="K77" s="700"/>
      <c r="L77" s="700"/>
      <c r="M77" s="700"/>
      <c r="N77" s="117"/>
      <c r="R77" s="117"/>
      <c r="S77" s="407"/>
      <c r="T77" s="408"/>
      <c r="U77" s="409"/>
      <c r="V77" s="21"/>
      <c r="W77" s="136"/>
    </row>
    <row r="78" spans="1:24" s="93" customFormat="1" ht="8.25" customHeight="1" x14ac:dyDescent="0.25">
      <c r="A78" s="466"/>
      <c r="B78" s="76"/>
      <c r="C78" s="76"/>
      <c r="D78" s="76"/>
      <c r="E78" s="76"/>
      <c r="F78" s="76"/>
      <c r="G78" s="77"/>
      <c r="H78" s="78"/>
      <c r="I78" s="116"/>
      <c r="J78" s="116"/>
      <c r="K78" s="274"/>
      <c r="L78" s="74"/>
      <c r="M78" s="74"/>
      <c r="N78" s="74"/>
      <c r="Q78" s="71"/>
      <c r="R78" s="117"/>
      <c r="S78" s="407"/>
      <c r="T78" s="408"/>
      <c r="U78" s="409"/>
      <c r="V78" s="21"/>
      <c r="W78" s="136"/>
    </row>
    <row r="79" spans="1:24" s="93" customFormat="1" ht="14.25" x14ac:dyDescent="0.2">
      <c r="A79" s="532"/>
      <c r="B79" s="275" t="s">
        <v>86</v>
      </c>
      <c r="C79" s="275"/>
      <c r="D79" s="275" t="s">
        <v>87</v>
      </c>
      <c r="E79" s="275"/>
      <c r="F79" s="275" t="s">
        <v>88</v>
      </c>
      <c r="G79" s="116"/>
      <c r="H79" s="116"/>
      <c r="I79" s="116"/>
      <c r="J79" s="164"/>
      <c r="K79" s="164"/>
      <c r="L79" s="81"/>
      <c r="M79" s="81"/>
      <c r="N79" s="276"/>
      <c r="O79" s="116"/>
      <c r="Q79" s="71"/>
      <c r="R79" s="117"/>
      <c r="S79" s="407"/>
      <c r="T79" s="408"/>
      <c r="U79" s="409"/>
      <c r="V79" s="21"/>
      <c r="W79" s="136"/>
    </row>
    <row r="80" spans="1:24" s="93" customFormat="1" ht="15" x14ac:dyDescent="0.25">
      <c r="A80" s="532"/>
      <c r="B80" s="170"/>
      <c r="C80" s="142"/>
      <c r="D80" s="697"/>
      <c r="E80" s="698"/>
      <c r="F80" s="701"/>
      <c r="G80" s="702"/>
      <c r="H80" s="703"/>
      <c r="I80" s="277"/>
      <c r="J80" s="266"/>
      <c r="K80" s="193"/>
      <c r="L80" s="193"/>
      <c r="M80" s="193"/>
      <c r="N80" s="81"/>
      <c r="O80" s="194"/>
      <c r="R80" s="410"/>
      <c r="S80" s="407"/>
      <c r="T80" s="117"/>
      <c r="U80" s="409"/>
      <c r="V80" s="21"/>
      <c r="W80" s="136"/>
    </row>
    <row r="81" spans="1:23" ht="16.5" customHeight="1" x14ac:dyDescent="0.2">
      <c r="A81" s="532"/>
      <c r="B81" s="83" t="s">
        <v>90</v>
      </c>
      <c r="C81" s="83"/>
      <c r="D81" s="83"/>
      <c r="E81" s="803" t="s">
        <v>130</v>
      </c>
      <c r="F81" s="803"/>
      <c r="G81" s="278"/>
      <c r="H81" s="275" t="s">
        <v>91</v>
      </c>
      <c r="I81" s="278"/>
      <c r="J81" s="278"/>
      <c r="K81" s="116"/>
      <c r="L81" s="81"/>
      <c r="M81" s="81"/>
      <c r="N81" s="116"/>
      <c r="O81" s="116"/>
      <c r="P81" s="93"/>
      <c r="Q81" s="93"/>
      <c r="R81" s="117"/>
      <c r="S81" s="407"/>
      <c r="T81" s="117"/>
      <c r="U81" s="117"/>
      <c r="V81" s="21"/>
      <c r="W81" s="136"/>
    </row>
    <row r="82" spans="1:23" ht="14.25" x14ac:dyDescent="0.2">
      <c r="A82" s="532"/>
      <c r="B82" s="713"/>
      <c r="C82" s="688"/>
      <c r="D82" s="122"/>
      <c r="E82" s="714"/>
      <c r="F82" s="715"/>
      <c r="G82" s="82"/>
      <c r="H82" s="716"/>
      <c r="I82" s="717"/>
      <c r="J82" s="717"/>
      <c r="K82" s="717"/>
      <c r="L82" s="116"/>
      <c r="M82" s="116"/>
      <c r="N82" s="116"/>
      <c r="O82" s="93"/>
      <c r="P82" s="93"/>
      <c r="Q82" s="93"/>
      <c r="R82" s="93"/>
      <c r="T82" s="93"/>
      <c r="U82" s="93"/>
      <c r="V82" s="22"/>
      <c r="W82" s="136"/>
    </row>
    <row r="83" spans="1:23" s="28" customFormat="1" x14ac:dyDescent="0.2">
      <c r="A83" s="479"/>
      <c r="B83" s="143"/>
      <c r="C83" s="143"/>
      <c r="D83" s="178"/>
      <c r="E83" s="127"/>
      <c r="F83" s="127"/>
      <c r="G83" s="128"/>
      <c r="I83" s="177"/>
      <c r="J83" s="177"/>
      <c r="K83" s="177"/>
      <c r="L83" s="177"/>
      <c r="M83" s="177"/>
      <c r="Q83" s="167"/>
      <c r="V83" s="22"/>
      <c r="W83" s="136"/>
    </row>
    <row r="84" spans="1:23" ht="12.95" customHeight="1" x14ac:dyDescent="0.25">
      <c r="A84" s="36" t="s">
        <v>235</v>
      </c>
      <c r="B84" s="90"/>
      <c r="C84" s="90"/>
      <c r="D84" s="90"/>
      <c r="E84" s="90"/>
      <c r="F84" s="90"/>
      <c r="G84" s="285"/>
      <c r="H84" s="90"/>
      <c r="I84" s="90"/>
      <c r="J84" s="317"/>
      <c r="K84" s="317"/>
      <c r="L84" s="318"/>
      <c r="M84" s="318"/>
      <c r="N84" s="530"/>
      <c r="O84" s="543"/>
      <c r="P84" s="117"/>
      <c r="Q84" s="223"/>
      <c r="R84" s="220"/>
      <c r="S84" s="222"/>
      <c r="T84" s="220"/>
      <c r="U84" s="220"/>
      <c r="V84" s="30"/>
    </row>
    <row r="85" spans="1:23" ht="7.5" customHeight="1" x14ac:dyDescent="0.2">
      <c r="A85" s="92"/>
      <c r="B85" s="92"/>
      <c r="C85" s="92"/>
      <c r="D85" s="92"/>
      <c r="E85" s="92"/>
      <c r="F85" s="92"/>
      <c r="G85" s="224"/>
      <c r="H85" s="92"/>
      <c r="I85" s="92"/>
      <c r="J85" s="217"/>
      <c r="K85" s="217"/>
      <c r="L85" s="217"/>
      <c r="M85" s="217"/>
      <c r="N85" s="423"/>
      <c r="O85" s="538"/>
      <c r="P85" s="117"/>
      <c r="Q85" s="326"/>
      <c r="R85" s="220"/>
      <c r="S85" s="220"/>
      <c r="T85" s="220"/>
      <c r="U85" s="220"/>
      <c r="V85" s="93"/>
    </row>
    <row r="86" spans="1:23" ht="12.95" customHeight="1" x14ac:dyDescent="0.2">
      <c r="A86" s="93"/>
      <c r="B86" s="790" t="s">
        <v>237</v>
      </c>
      <c r="C86" s="791"/>
      <c r="D86" s="791"/>
      <c r="E86" s="791"/>
      <c r="F86" s="791"/>
      <c r="G86" s="791"/>
      <c r="H86" s="792"/>
      <c r="I86" s="332" t="s">
        <v>185</v>
      </c>
      <c r="J86" s="333" t="s">
        <v>212</v>
      </c>
      <c r="K86" s="93"/>
      <c r="L86" s="336" t="s">
        <v>187</v>
      </c>
      <c r="M86" s="497"/>
      <c r="N86" s="424"/>
      <c r="O86" s="538"/>
      <c r="P86" s="117"/>
      <c r="Q86" s="326"/>
      <c r="R86" s="220"/>
      <c r="S86" s="220"/>
      <c r="T86" s="220"/>
      <c r="U86" s="220"/>
      <c r="V86" s="93"/>
      <c r="W86" s="92"/>
    </row>
    <row r="87" spans="1:23" ht="12.95" customHeight="1" x14ac:dyDescent="0.2">
      <c r="A87" s="93"/>
      <c r="B87" s="92"/>
      <c r="C87" s="328" t="s">
        <v>4</v>
      </c>
      <c r="D87" s="92"/>
      <c r="E87" s="92"/>
      <c r="F87" s="92"/>
      <c r="G87" s="224"/>
      <c r="H87" s="92"/>
      <c r="I87" s="334" t="s">
        <v>188</v>
      </c>
      <c r="J87" s="335" t="s">
        <v>186</v>
      </c>
      <c r="K87" s="93"/>
      <c r="L87" s="375" t="s">
        <v>186</v>
      </c>
      <c r="M87" s="499" t="s">
        <v>351</v>
      </c>
      <c r="N87" s="827" t="s">
        <v>353</v>
      </c>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500"/>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500"/>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500"/>
      <c r="N90" s="700"/>
      <c r="O90" s="538"/>
      <c r="P90" s="117"/>
      <c r="Q90" s="326"/>
      <c r="R90" s="220"/>
      <c r="S90" s="220"/>
      <c r="T90" s="220"/>
      <c r="U90" s="220"/>
      <c r="V90" s="93"/>
    </row>
    <row r="91" spans="1:23" ht="12.95" customHeight="1" x14ac:dyDescent="0.2">
      <c r="A91" s="93"/>
      <c r="B91" s="92"/>
      <c r="C91" s="680"/>
      <c r="D91" s="691"/>
      <c r="E91" s="691"/>
      <c r="F91" s="691"/>
      <c r="G91" s="691"/>
      <c r="H91" s="692"/>
      <c r="I91" s="358"/>
      <c r="J91" s="337"/>
      <c r="K91" s="371"/>
      <c r="L91" s="339"/>
      <c r="M91" s="500"/>
      <c r="N91" s="700"/>
      <c r="O91" s="538"/>
      <c r="P91" s="117"/>
      <c r="Q91" s="326"/>
      <c r="R91" s="220"/>
      <c r="S91" s="220"/>
      <c r="T91" s="220"/>
      <c r="U91" s="220"/>
      <c r="V91" s="93"/>
    </row>
    <row r="92" spans="1:23" ht="12.95" customHeight="1" thickBot="1" x14ac:dyDescent="0.25">
      <c r="A92" s="93"/>
      <c r="B92" s="92"/>
      <c r="C92" s="706"/>
      <c r="D92" s="707"/>
      <c r="E92" s="707"/>
      <c r="F92" s="707"/>
      <c r="G92" s="707"/>
      <c r="H92" s="708"/>
      <c r="I92" s="370"/>
      <c r="J92" s="337"/>
      <c r="K92" s="371"/>
      <c r="L92" s="340"/>
      <c r="M92" s="501"/>
      <c r="N92" s="828"/>
      <c r="O92" s="538"/>
      <c r="P92" s="117"/>
      <c r="Q92" s="326"/>
      <c r="R92" s="220"/>
      <c r="S92" s="220"/>
      <c r="T92" s="220"/>
      <c r="U92" s="220"/>
      <c r="V92" s="93"/>
    </row>
    <row r="93" spans="1:23" ht="12.95" customHeight="1" thickTop="1" x14ac:dyDescent="0.2">
      <c r="A93" s="93"/>
      <c r="B93" s="92"/>
      <c r="C93" s="677" t="s">
        <v>179</v>
      </c>
      <c r="D93" s="678"/>
      <c r="E93" s="678"/>
      <c r="F93" s="678"/>
      <c r="G93" s="678"/>
      <c r="H93" s="679"/>
      <c r="I93" s="368"/>
      <c r="J93" s="369"/>
      <c r="K93" s="217"/>
      <c r="L93" s="578">
        <f>ROUND(SUM(L88:L92),0)</f>
        <v>0</v>
      </c>
      <c r="M93" s="579">
        <f>L93</f>
        <v>0</v>
      </c>
      <c r="N93" s="594">
        <v>0</v>
      </c>
      <c r="O93" s="538"/>
      <c r="P93" s="117"/>
      <c r="Q93" s="326"/>
      <c r="R93" s="220"/>
      <c r="S93" s="220"/>
      <c r="T93" s="220"/>
      <c r="U93" s="220"/>
      <c r="V93" s="93"/>
    </row>
    <row r="94" spans="1:23" ht="12.95" customHeight="1" x14ac:dyDescent="0.2">
      <c r="A94" s="93"/>
      <c r="B94" s="92"/>
      <c r="C94" s="369"/>
      <c r="D94" s="412"/>
      <c r="E94" s="412"/>
      <c r="F94" s="412"/>
      <c r="G94" s="412"/>
      <c r="H94" s="412"/>
      <c r="I94" s="369"/>
      <c r="J94" s="369"/>
      <c r="K94" s="217"/>
      <c r="L94" s="413"/>
      <c r="M94" s="413"/>
      <c r="N94" s="376" t="str">
        <f>IF(N93=0,IF(L93=0,"","nouveau coût"),(L93-N93)/N93)</f>
        <v/>
      </c>
      <c r="O94" s="325"/>
      <c r="P94" s="117"/>
      <c r="Q94" s="326"/>
      <c r="R94" s="220"/>
      <c r="S94" s="220"/>
      <c r="T94" s="220"/>
      <c r="U94" s="220"/>
      <c r="V94" s="93"/>
    </row>
    <row r="95" spans="1:23" ht="12.95" customHeight="1" x14ac:dyDescent="0.2">
      <c r="A95" s="93"/>
      <c r="B95" s="324" t="s">
        <v>5</v>
      </c>
      <c r="C95" s="92"/>
      <c r="D95" s="92"/>
      <c r="E95" s="92"/>
      <c r="F95" s="92"/>
      <c r="G95" s="224"/>
      <c r="H95" s="92"/>
      <c r="I95" s="92"/>
      <c r="J95" s="217"/>
      <c r="K95" s="217"/>
      <c r="L95" s="217"/>
      <c r="M95" s="217"/>
      <c r="N95" s="425"/>
      <c r="O95" s="538"/>
      <c r="P95" s="117"/>
      <c r="Q95" s="326"/>
      <c r="R95" s="220"/>
      <c r="S95" s="220"/>
      <c r="T95" s="220"/>
      <c r="U95" s="220"/>
      <c r="V95" s="93"/>
      <c r="W95" s="116"/>
    </row>
    <row r="96" spans="1:23" ht="12.95" customHeight="1" x14ac:dyDescent="0.2">
      <c r="A96" s="93"/>
      <c r="B96" s="92"/>
      <c r="C96" s="328" t="s">
        <v>6</v>
      </c>
      <c r="D96" s="92"/>
      <c r="E96" s="328" t="s">
        <v>238</v>
      </c>
      <c r="F96" s="92"/>
      <c r="G96" s="224"/>
      <c r="H96" s="92"/>
      <c r="I96" s="92"/>
      <c r="J96" s="372" t="s">
        <v>181</v>
      </c>
      <c r="K96" s="373" t="s">
        <v>180</v>
      </c>
      <c r="L96" s="330" t="s">
        <v>182</v>
      </c>
      <c r="M96" s="499" t="s">
        <v>351</v>
      </c>
      <c r="N96" s="426"/>
      <c r="O96" s="538"/>
      <c r="P96" s="130" t="s">
        <v>213</v>
      </c>
      <c r="Q96" s="326"/>
      <c r="R96" s="220"/>
      <c r="S96" s="220"/>
      <c r="T96" s="220"/>
      <c r="U96" s="220"/>
      <c r="V96" s="93"/>
    </row>
    <row r="97" spans="2:24" s="93" customFormat="1" ht="12.95" customHeight="1" x14ac:dyDescent="0.2">
      <c r="B97" s="92"/>
      <c r="C97" s="680"/>
      <c r="D97" s="681"/>
      <c r="E97" s="674"/>
      <c r="F97" s="675"/>
      <c r="G97" s="675"/>
      <c r="H97" s="675"/>
      <c r="I97" s="676"/>
      <c r="J97" s="338"/>
      <c r="K97" s="341"/>
      <c r="L97" s="580">
        <f t="shared" ref="L97:L103" si="0">J97*K97</f>
        <v>0</v>
      </c>
      <c r="M97" s="503"/>
      <c r="N97" s="426"/>
      <c r="O97" s="831" t="s">
        <v>352</v>
      </c>
      <c r="P97" s="117" t="s">
        <v>214</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03"/>
      <c r="N98" s="827" t="s">
        <v>353</v>
      </c>
      <c r="O98" s="831"/>
      <c r="P98" s="117" t="s">
        <v>215</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03"/>
      <c r="N99" s="700"/>
      <c r="O99" s="831"/>
      <c r="P99" s="117" t="s">
        <v>216</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03"/>
      <c r="N100" s="700"/>
      <c r="O100" s="831"/>
      <c r="P100" s="117" t="s">
        <v>217</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03"/>
      <c r="N101" s="700"/>
      <c r="O101" s="831"/>
      <c r="P101" s="117" t="s">
        <v>219</v>
      </c>
      <c r="Q101" s="326"/>
      <c r="R101" s="220"/>
      <c r="S101" s="220"/>
      <c r="T101" s="220"/>
      <c r="U101" s="220"/>
    </row>
    <row r="102" spans="2:24" s="93" customFormat="1" ht="12.95" customHeight="1" x14ac:dyDescent="0.2">
      <c r="B102" s="92"/>
      <c r="C102" s="680"/>
      <c r="D102" s="681"/>
      <c r="E102" s="674"/>
      <c r="F102" s="675"/>
      <c r="G102" s="675"/>
      <c r="H102" s="675"/>
      <c r="I102" s="676"/>
      <c r="J102" s="338"/>
      <c r="K102" s="341"/>
      <c r="L102" s="580">
        <f t="shared" si="0"/>
        <v>0</v>
      </c>
      <c r="M102" s="503"/>
      <c r="N102" s="700"/>
      <c r="O102" s="831"/>
      <c r="P102" s="117" t="s">
        <v>218</v>
      </c>
      <c r="Q102" s="326"/>
      <c r="R102" s="220"/>
      <c r="S102" s="220"/>
      <c r="T102" s="220"/>
      <c r="U102" s="220"/>
    </row>
    <row r="103" spans="2:24" s="93" customFormat="1" ht="12.95" customHeight="1" thickBot="1" x14ac:dyDescent="0.25">
      <c r="B103" s="92"/>
      <c r="C103" s="680"/>
      <c r="D103" s="681"/>
      <c r="E103" s="674"/>
      <c r="F103" s="675"/>
      <c r="G103" s="675"/>
      <c r="H103" s="675"/>
      <c r="I103" s="676"/>
      <c r="J103" s="535"/>
      <c r="K103" s="537"/>
      <c r="L103" s="581">
        <f t="shared" si="0"/>
        <v>0</v>
      </c>
      <c r="M103" s="501"/>
      <c r="N103" s="828"/>
      <c r="O103" s="831"/>
      <c r="Q103" s="326"/>
      <c r="R103" s="220"/>
      <c r="S103" s="220"/>
      <c r="T103" s="220"/>
      <c r="U103" s="220"/>
    </row>
    <row r="104" spans="2:24" s="93" customFormat="1" ht="12.95" customHeight="1" thickTop="1" x14ac:dyDescent="0.2">
      <c r="B104" s="92"/>
      <c r="C104" s="677" t="s">
        <v>179</v>
      </c>
      <c r="D104" s="678"/>
      <c r="E104" s="678"/>
      <c r="F104" s="678"/>
      <c r="G104" s="678"/>
      <c r="H104" s="678"/>
      <c r="I104" s="679"/>
      <c r="J104" s="536"/>
      <c r="K104" s="582">
        <f>SUM(K97:K103)</f>
        <v>0</v>
      </c>
      <c r="L104" s="578">
        <f>ROUND(SUM(L97:L103),0)</f>
        <v>0</v>
      </c>
      <c r="M104" s="579">
        <f>IF(T2=1,0,L104)</f>
        <v>0</v>
      </c>
      <c r="N104" s="591">
        <v>0</v>
      </c>
      <c r="O104" s="592">
        <v>0</v>
      </c>
      <c r="Q104" s="326"/>
      <c r="R104" s="220"/>
      <c r="S104" s="220"/>
      <c r="T104" s="220"/>
      <c r="U104" s="220"/>
    </row>
    <row r="105" spans="2:24" s="93" customFormat="1" ht="12.95" customHeight="1" x14ac:dyDescent="0.2">
      <c r="B105" s="92"/>
      <c r="C105" s="369"/>
      <c r="D105" s="412"/>
      <c r="E105" s="412"/>
      <c r="F105" s="412"/>
      <c r="G105" s="412"/>
      <c r="H105" s="412"/>
      <c r="I105" s="412"/>
      <c r="J105" s="414"/>
      <c r="K105" s="534"/>
      <c r="L105" s="413"/>
      <c r="M105" s="413"/>
      <c r="N105" s="376" t="str">
        <f>IF(N104=0,IF(L104=0,"","nouveau coût"),(L104-N104)/N104)</f>
        <v/>
      </c>
      <c r="O105" s="539" t="str">
        <f>IF(O104=0,"",(K104-O104)/O104)</f>
        <v/>
      </c>
      <c r="Q105" s="326"/>
      <c r="R105" s="220"/>
      <c r="S105" s="220"/>
      <c r="T105" s="220"/>
      <c r="U105" s="220"/>
    </row>
    <row r="106" spans="2:24" s="93" customFormat="1" ht="12.95" customHeight="1" x14ac:dyDescent="0.2">
      <c r="B106" s="92"/>
      <c r="C106" s="369"/>
      <c r="D106" s="412"/>
      <c r="E106" s="412"/>
      <c r="F106" s="412"/>
      <c r="G106" s="412"/>
      <c r="H106" s="412"/>
      <c r="I106" s="412"/>
      <c r="J106" s="415"/>
      <c r="K106" s="376" t="str">
        <f>IF(K105=0,"",(K104-K105)/K105)</f>
        <v/>
      </c>
      <c r="L106" s="413"/>
      <c r="M106" s="413"/>
      <c r="N106" s="427"/>
      <c r="O106" s="540"/>
      <c r="Q106" s="326"/>
      <c r="R106" s="220"/>
      <c r="S106" s="220"/>
      <c r="T106" s="220"/>
      <c r="U106" s="220"/>
    </row>
    <row r="107" spans="2:24" s="93" customFormat="1" ht="12.95" customHeight="1" x14ac:dyDescent="0.2">
      <c r="B107" s="324" t="s">
        <v>183</v>
      </c>
      <c r="C107" s="92"/>
      <c r="D107" s="92"/>
      <c r="E107" s="92"/>
      <c r="F107" s="92"/>
      <c r="G107" s="224"/>
      <c r="H107" s="92"/>
      <c r="I107" s="92"/>
      <c r="J107" s="217"/>
      <c r="K107" s="217"/>
      <c r="L107" s="217"/>
      <c r="M107" s="217"/>
      <c r="N107" s="425"/>
      <c r="O107" s="538"/>
      <c r="P107" s="117"/>
      <c r="Q107" s="326"/>
      <c r="R107" s="220"/>
      <c r="S107" s="220"/>
      <c r="T107" s="220"/>
      <c r="U107" s="220"/>
    </row>
    <row r="108" spans="2:24" s="93" customFormat="1" ht="12.95" customHeight="1" x14ac:dyDescent="0.2">
      <c r="B108" s="92"/>
      <c r="C108" s="328" t="s">
        <v>6</v>
      </c>
      <c r="D108" s="92"/>
      <c r="E108" s="328" t="s">
        <v>238</v>
      </c>
      <c r="F108" s="92"/>
      <c r="G108" s="224"/>
      <c r="H108" s="92"/>
      <c r="I108" s="92"/>
      <c r="J108" s="372" t="s">
        <v>181</v>
      </c>
      <c r="K108" s="373" t="s">
        <v>180</v>
      </c>
      <c r="L108" s="330" t="s">
        <v>182</v>
      </c>
      <c r="M108" s="499" t="s">
        <v>351</v>
      </c>
      <c r="N108" s="426"/>
      <c r="O108" s="538"/>
      <c r="P108" s="117"/>
      <c r="Q108" s="130" t="s">
        <v>225</v>
      </c>
      <c r="R108" s="220"/>
      <c r="S108" s="220"/>
      <c r="T108" s="220"/>
      <c r="U108" s="220"/>
    </row>
    <row r="109" spans="2:24" s="93" customFormat="1" ht="12.95" customHeight="1" x14ac:dyDescent="0.2">
      <c r="B109" s="92"/>
      <c r="C109" s="680"/>
      <c r="D109" s="681"/>
      <c r="E109" s="674"/>
      <c r="F109" s="675"/>
      <c r="G109" s="675"/>
      <c r="H109" s="675"/>
      <c r="I109" s="676"/>
      <c r="J109" s="378"/>
      <c r="K109" s="341"/>
      <c r="L109" s="580">
        <f t="shared" ref="L109:L115" si="1">J109*K109</f>
        <v>0</v>
      </c>
      <c r="M109" s="503"/>
      <c r="N109" s="426"/>
      <c r="O109" s="831" t="s">
        <v>352</v>
      </c>
      <c r="P109" s="117"/>
      <c r="Q109" s="377" t="s">
        <v>220</v>
      </c>
      <c r="R109" s="220"/>
      <c r="S109" s="220"/>
      <c r="T109" s="220"/>
      <c r="U109" s="220"/>
      <c r="W109" s="116"/>
      <c r="X109" s="116"/>
    </row>
    <row r="110" spans="2:24" s="93" customFormat="1" ht="12.75" customHeight="1" x14ac:dyDescent="0.2">
      <c r="B110" s="92"/>
      <c r="C110" s="680"/>
      <c r="D110" s="681"/>
      <c r="E110" s="674"/>
      <c r="F110" s="675"/>
      <c r="G110" s="675"/>
      <c r="H110" s="675"/>
      <c r="I110" s="676"/>
      <c r="J110" s="378"/>
      <c r="K110" s="341"/>
      <c r="L110" s="580">
        <f t="shared" si="1"/>
        <v>0</v>
      </c>
      <c r="M110" s="503"/>
      <c r="N110" s="827" t="s">
        <v>353</v>
      </c>
      <c r="O110" s="831"/>
      <c r="P110" s="117"/>
      <c r="Q110" s="377" t="s">
        <v>221</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03"/>
      <c r="N111" s="700"/>
      <c r="O111" s="831"/>
      <c r="P111" s="117"/>
      <c r="Q111" s="377" t="s">
        <v>222</v>
      </c>
      <c r="R111" s="220"/>
      <c r="S111" s="220"/>
      <c r="T111" s="220"/>
      <c r="U111" s="220"/>
    </row>
    <row r="112" spans="2:24" s="93" customFormat="1" ht="12.75" customHeight="1" x14ac:dyDescent="0.2">
      <c r="B112" s="92"/>
      <c r="C112" s="680"/>
      <c r="D112" s="681"/>
      <c r="E112" s="674"/>
      <c r="F112" s="675"/>
      <c r="G112" s="675"/>
      <c r="H112" s="675"/>
      <c r="I112" s="676"/>
      <c r="J112" s="378"/>
      <c r="K112" s="341"/>
      <c r="L112" s="580">
        <f t="shared" si="1"/>
        <v>0</v>
      </c>
      <c r="M112" s="503"/>
      <c r="N112" s="700"/>
      <c r="O112" s="831"/>
      <c r="P112" s="117"/>
      <c r="Q112" s="377" t="s">
        <v>223</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03"/>
      <c r="N113" s="700"/>
      <c r="O113" s="831"/>
      <c r="P113" s="117"/>
      <c r="Q113" s="377" t="s">
        <v>224</v>
      </c>
      <c r="R113" s="220"/>
      <c r="S113" s="220"/>
      <c r="T113" s="220"/>
      <c r="U113" s="220"/>
    </row>
    <row r="114" spans="2:21" s="93" customFormat="1" ht="12.95" customHeight="1" x14ac:dyDescent="0.2">
      <c r="B114" s="92"/>
      <c r="C114" s="680"/>
      <c r="D114" s="681"/>
      <c r="E114" s="674"/>
      <c r="F114" s="675"/>
      <c r="G114" s="675"/>
      <c r="H114" s="675"/>
      <c r="I114" s="676"/>
      <c r="J114" s="378"/>
      <c r="K114" s="341"/>
      <c r="L114" s="580">
        <f t="shared" si="1"/>
        <v>0</v>
      </c>
      <c r="M114" s="503"/>
      <c r="N114" s="700"/>
      <c r="O114" s="831"/>
      <c r="P114" s="117"/>
      <c r="Q114" s="377" t="s">
        <v>8</v>
      </c>
      <c r="R114" s="220"/>
      <c r="S114" s="220"/>
      <c r="T114" s="220"/>
      <c r="U114" s="220"/>
    </row>
    <row r="115" spans="2:21" s="93" customFormat="1" ht="12.95" customHeight="1" thickBot="1" x14ac:dyDescent="0.25">
      <c r="B115" s="92"/>
      <c r="C115" s="680"/>
      <c r="D115" s="681"/>
      <c r="E115" s="674"/>
      <c r="F115" s="675"/>
      <c r="G115" s="675"/>
      <c r="H115" s="675"/>
      <c r="I115" s="676"/>
      <c r="J115" s="541"/>
      <c r="K115" s="341"/>
      <c r="L115" s="581">
        <f t="shared" si="1"/>
        <v>0</v>
      </c>
      <c r="M115" s="501"/>
      <c r="N115" s="828"/>
      <c r="O115" s="832"/>
      <c r="P115" s="117"/>
      <c r="R115" s="220"/>
      <c r="S115" s="220"/>
      <c r="T115" s="220"/>
      <c r="U115" s="220"/>
    </row>
    <row r="116" spans="2:21" s="93" customFormat="1" ht="12.95" customHeight="1" thickTop="1" x14ac:dyDescent="0.2">
      <c r="B116" s="92"/>
      <c r="C116" s="677" t="s">
        <v>179</v>
      </c>
      <c r="D116" s="678"/>
      <c r="E116" s="678"/>
      <c r="F116" s="678"/>
      <c r="G116" s="678"/>
      <c r="H116" s="678"/>
      <c r="I116" s="679"/>
      <c r="J116" s="536"/>
      <c r="K116" s="582">
        <f>SUM(K109:K115)</f>
        <v>0</v>
      </c>
      <c r="L116" s="578">
        <f>ROUND(SUM(L109:L115),0)</f>
        <v>0</v>
      </c>
      <c r="M116" s="579">
        <f>L116</f>
        <v>0</v>
      </c>
      <c r="N116" s="591">
        <v>0</v>
      </c>
      <c r="O116" s="592">
        <v>0</v>
      </c>
      <c r="P116" s="117"/>
      <c r="R116" s="220"/>
      <c r="S116" s="220"/>
      <c r="T116" s="220"/>
      <c r="U116" s="220"/>
    </row>
    <row r="117" spans="2:21" s="93" customFormat="1" ht="12.95" customHeight="1" x14ac:dyDescent="0.2">
      <c r="B117" s="92"/>
      <c r="C117" s="369"/>
      <c r="D117" s="412"/>
      <c r="E117" s="412"/>
      <c r="F117" s="412"/>
      <c r="G117" s="412"/>
      <c r="H117" s="412"/>
      <c r="I117" s="412"/>
      <c r="J117" s="414"/>
      <c r="K117" s="542"/>
      <c r="L117" s="413"/>
      <c r="M117" s="413"/>
      <c r="N117" s="376" t="str">
        <f>IF(N116=0,IF(L116=0,"","nouveau coût"),(L116-N116)/N116)</f>
        <v/>
      </c>
      <c r="O117" s="325" t="str">
        <f>IF(O116=0,"",(K116-O116)/O116)</f>
        <v/>
      </c>
      <c r="P117" s="117"/>
      <c r="R117" s="220"/>
      <c r="S117" s="220"/>
      <c r="T117" s="220"/>
      <c r="U117" s="220"/>
    </row>
    <row r="118" spans="2:21" s="93" customFormat="1" ht="12.95" customHeight="1" x14ac:dyDescent="0.2">
      <c r="B118" s="92"/>
      <c r="C118" s="369"/>
      <c r="D118" s="412"/>
      <c r="E118" s="412"/>
      <c r="F118" s="412"/>
      <c r="G118" s="412"/>
      <c r="H118" s="412"/>
      <c r="I118" s="412"/>
      <c r="J118" s="415"/>
      <c r="K118" s="376"/>
      <c r="L118" s="413"/>
      <c r="M118" s="413"/>
      <c r="N118" s="827" t="s">
        <v>353</v>
      </c>
      <c r="O118" s="829" t="s">
        <v>241</v>
      </c>
      <c r="P118" s="117"/>
      <c r="R118" s="220"/>
      <c r="S118" s="220"/>
      <c r="T118" s="220"/>
      <c r="U118" s="220"/>
    </row>
    <row r="119" spans="2:21" s="93" customFormat="1" ht="12.95" customHeight="1" x14ac:dyDescent="0.2">
      <c r="B119" s="324" t="s">
        <v>184</v>
      </c>
      <c r="C119" s="92"/>
      <c r="D119" s="92"/>
      <c r="E119" s="92"/>
      <c r="F119" s="92"/>
      <c r="G119" s="224"/>
      <c r="H119" s="92"/>
      <c r="I119" s="92"/>
      <c r="J119" s="217"/>
      <c r="K119" s="217"/>
      <c r="L119" s="217"/>
      <c r="M119" s="217"/>
      <c r="N119" s="700"/>
      <c r="O119" s="830"/>
      <c r="P119" s="117"/>
      <c r="Q119" s="326"/>
      <c r="R119" s="220"/>
      <c r="S119" s="220"/>
      <c r="T119" s="220"/>
      <c r="U119" s="220"/>
    </row>
    <row r="120" spans="2:21" s="93" customFormat="1" ht="12.95" customHeight="1" x14ac:dyDescent="0.2">
      <c r="B120" s="92"/>
      <c r="C120" s="328" t="s">
        <v>6</v>
      </c>
      <c r="D120" s="92"/>
      <c r="E120" s="328" t="s">
        <v>238</v>
      </c>
      <c r="F120" s="92"/>
      <c r="G120" s="224"/>
      <c r="H120" s="92"/>
      <c r="I120" s="92"/>
      <c r="J120" s="372" t="s">
        <v>181</v>
      </c>
      <c r="K120" s="373" t="s">
        <v>180</v>
      </c>
      <c r="L120" s="330" t="s">
        <v>182</v>
      </c>
      <c r="M120" s="499" t="s">
        <v>351</v>
      </c>
      <c r="N120" s="700"/>
      <c r="O120" s="830"/>
      <c r="P120" s="117"/>
      <c r="Q120" s="326"/>
      <c r="R120" s="13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03"/>
      <c r="N121" s="700"/>
      <c r="O121" s="830"/>
      <c r="P121" s="117"/>
      <c r="Q121" s="326"/>
      <c r="R121" s="220"/>
      <c r="S121" s="220"/>
      <c r="T121" s="220"/>
      <c r="U121" s="220"/>
    </row>
    <row r="122" spans="2:21" s="93" customFormat="1" ht="12.95" customHeight="1" x14ac:dyDescent="0.2">
      <c r="B122" s="92"/>
      <c r="C122" s="680"/>
      <c r="D122" s="681"/>
      <c r="E122" s="674"/>
      <c r="F122" s="675"/>
      <c r="G122" s="675"/>
      <c r="H122" s="675"/>
      <c r="I122" s="676"/>
      <c r="J122" s="338"/>
      <c r="K122" s="341"/>
      <c r="L122" s="580">
        <f>J122*K122</f>
        <v>0</v>
      </c>
      <c r="M122" s="503"/>
      <c r="N122" s="700"/>
      <c r="O122" s="830"/>
      <c r="P122" s="117"/>
      <c r="Q122" s="326"/>
      <c r="R122" s="220"/>
      <c r="S122" s="220"/>
      <c r="T122" s="220"/>
      <c r="U122" s="220"/>
    </row>
    <row r="123" spans="2:21" s="93" customFormat="1" ht="12.95" customHeight="1" thickBot="1" x14ac:dyDescent="0.25">
      <c r="B123" s="92"/>
      <c r="C123" s="680"/>
      <c r="D123" s="681"/>
      <c r="E123" s="674"/>
      <c r="F123" s="675"/>
      <c r="G123" s="675"/>
      <c r="H123" s="675"/>
      <c r="I123" s="676"/>
      <c r="J123" s="338"/>
      <c r="K123" s="341"/>
      <c r="L123" s="581">
        <f>J123*K123</f>
        <v>0</v>
      </c>
      <c r="M123" s="501"/>
      <c r="N123" s="828"/>
      <c r="O123" s="830"/>
      <c r="P123" s="117"/>
      <c r="Q123" s="326"/>
      <c r="R123" s="220"/>
      <c r="S123" s="220"/>
      <c r="T123" s="220"/>
      <c r="U123" s="220"/>
    </row>
    <row r="124" spans="2:21" s="93" customFormat="1" ht="12.75" customHeight="1" thickTop="1" x14ac:dyDescent="0.2">
      <c r="B124" s="92"/>
      <c r="C124" s="677" t="s">
        <v>179</v>
      </c>
      <c r="D124" s="678"/>
      <c r="E124" s="678"/>
      <c r="F124" s="678"/>
      <c r="G124" s="678"/>
      <c r="H124" s="678"/>
      <c r="I124" s="679"/>
      <c r="J124" s="217"/>
      <c r="K124" s="582">
        <f>SUM(K121:K123)</f>
        <v>0</v>
      </c>
      <c r="L124" s="578">
        <f>ROUND(SUM(L121:L123),0)</f>
        <v>0</v>
      </c>
      <c r="M124" s="579">
        <v>0</v>
      </c>
      <c r="N124" s="591">
        <v>0</v>
      </c>
      <c r="O124" s="592">
        <v>0</v>
      </c>
      <c r="P124" s="117"/>
      <c r="Q124" s="326"/>
      <c r="R124" s="220"/>
      <c r="S124" s="220"/>
      <c r="T124" s="220"/>
      <c r="U124" s="220"/>
    </row>
    <row r="125" spans="2:21" s="93" customFormat="1" ht="12.75" customHeight="1" x14ac:dyDescent="0.2">
      <c r="B125" s="92"/>
      <c r="C125" s="369"/>
      <c r="D125" s="412"/>
      <c r="E125" s="412"/>
      <c r="F125" s="412"/>
      <c r="G125" s="412"/>
      <c r="H125" s="412"/>
      <c r="I125" s="412"/>
      <c r="J125" s="414"/>
      <c r="K125" s="542"/>
      <c r="L125" s="413"/>
      <c r="M125" s="413"/>
      <c r="N125" s="376" t="str">
        <f>IF(N124=0,IF(L124=0,"","nouveau coût"),(L124-N124)/N124)</f>
        <v/>
      </c>
      <c r="O125" s="325" t="str">
        <f>IF(O124=0,"",(K124-O124)/O124)</f>
        <v/>
      </c>
      <c r="P125" s="117"/>
      <c r="Q125" s="326"/>
      <c r="R125" s="220"/>
      <c r="S125" s="220"/>
      <c r="T125" s="220"/>
      <c r="U125" s="220"/>
    </row>
    <row r="126" spans="2:21" s="93" customFormat="1" ht="12.75" customHeight="1" x14ac:dyDescent="0.2">
      <c r="B126" s="92"/>
      <c r="C126" s="369"/>
      <c r="D126" s="412"/>
      <c r="E126" s="412"/>
      <c r="F126" s="412"/>
      <c r="G126" s="412"/>
      <c r="H126" s="412"/>
      <c r="I126" s="412"/>
      <c r="J126" s="415"/>
      <c r="K126" s="376"/>
      <c r="L126" s="413"/>
      <c r="M126" s="413"/>
      <c r="N126" s="427"/>
      <c r="O126" s="538"/>
      <c r="P126" s="117"/>
      <c r="Q126" s="326"/>
      <c r="R126" s="220"/>
      <c r="S126" s="220"/>
      <c r="T126" s="220"/>
      <c r="U126" s="220"/>
    </row>
    <row r="127" spans="2:21" s="93" customFormat="1" ht="12.95" customHeight="1" x14ac:dyDescent="0.2">
      <c r="B127" s="324" t="s">
        <v>7</v>
      </c>
      <c r="C127" s="92"/>
      <c r="D127" s="92"/>
      <c r="E127" s="92"/>
      <c r="F127" s="92"/>
      <c r="G127" s="224"/>
      <c r="H127" s="92"/>
      <c r="I127" s="92"/>
      <c r="J127" s="217"/>
      <c r="K127" s="217"/>
      <c r="L127" s="217"/>
      <c r="M127" s="217"/>
      <c r="N127" s="827" t="s">
        <v>353</v>
      </c>
      <c r="O127" s="538"/>
      <c r="P127" s="117"/>
      <c r="Q127" s="326"/>
      <c r="R127" s="220"/>
      <c r="S127" s="220"/>
      <c r="T127" s="220"/>
      <c r="U127" s="220"/>
    </row>
    <row r="128" spans="2:21" s="93" customFormat="1" ht="12.95" customHeight="1" x14ac:dyDescent="0.2">
      <c r="B128" s="92"/>
      <c r="C128" s="328" t="s">
        <v>4</v>
      </c>
      <c r="D128" s="92"/>
      <c r="E128" s="92"/>
      <c r="F128" s="92"/>
      <c r="G128" s="224"/>
      <c r="H128" s="92"/>
      <c r="I128" s="92"/>
      <c r="J128" s="217"/>
      <c r="K128" s="217"/>
      <c r="L128" s="329" t="s">
        <v>182</v>
      </c>
      <c r="M128" s="499" t="s">
        <v>351</v>
      </c>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503"/>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503"/>
      <c r="N130" s="700"/>
      <c r="O130" s="538"/>
      <c r="P130" s="117"/>
      <c r="Q130" s="326"/>
      <c r="R130" s="220"/>
      <c r="S130" s="220"/>
      <c r="T130" s="220"/>
      <c r="U130" s="220"/>
    </row>
    <row r="131" spans="2:21" s="93" customFormat="1" ht="12.95" customHeight="1" x14ac:dyDescent="0.2">
      <c r="B131" s="92"/>
      <c r="C131" s="344"/>
      <c r="D131" s="345"/>
      <c r="E131" s="345"/>
      <c r="F131" s="345"/>
      <c r="G131" s="345"/>
      <c r="H131" s="345"/>
      <c r="I131" s="337"/>
      <c r="J131" s="217"/>
      <c r="K131" s="217"/>
      <c r="L131" s="339"/>
      <c r="M131" s="503"/>
      <c r="N131" s="700"/>
      <c r="O131" s="538"/>
      <c r="P131" s="117"/>
      <c r="Q131" s="326"/>
      <c r="R131" s="220"/>
      <c r="S131" s="220"/>
      <c r="T131" s="220"/>
      <c r="U131" s="220"/>
    </row>
    <row r="132" spans="2:21" s="93" customFormat="1" ht="12.95" customHeight="1" thickBot="1" x14ac:dyDescent="0.25">
      <c r="B132" s="92"/>
      <c r="C132" s="346"/>
      <c r="D132" s="347"/>
      <c r="E132" s="347"/>
      <c r="F132" s="347"/>
      <c r="G132" s="347"/>
      <c r="H132" s="347"/>
      <c r="I132" s="348"/>
      <c r="J132" s="217"/>
      <c r="K132" s="217"/>
      <c r="L132" s="340"/>
      <c r="M132" s="501"/>
      <c r="N132" s="828"/>
      <c r="O132" s="538"/>
      <c r="P132" s="117"/>
      <c r="Q132" s="326"/>
      <c r="R132" s="220"/>
      <c r="S132" s="220"/>
      <c r="T132" s="220"/>
      <c r="U132" s="220"/>
    </row>
    <row r="133" spans="2:21" s="93" customFormat="1" ht="12.95" customHeight="1" thickTop="1" x14ac:dyDescent="0.2">
      <c r="B133" s="92"/>
      <c r="C133" s="349" t="s">
        <v>179</v>
      </c>
      <c r="D133" s="350"/>
      <c r="E133" s="350"/>
      <c r="F133" s="350"/>
      <c r="G133" s="350"/>
      <c r="H133" s="350"/>
      <c r="I133" s="351"/>
      <c r="J133" s="217"/>
      <c r="K133" s="217"/>
      <c r="L133" s="578">
        <f>ROUND(SUM(L129:L132),0)</f>
        <v>0</v>
      </c>
      <c r="M133" s="579">
        <f>L133</f>
        <v>0</v>
      </c>
      <c r="N133" s="594">
        <v>0</v>
      </c>
      <c r="O133" s="538"/>
      <c r="P133" s="117"/>
      <c r="Q133" s="326"/>
      <c r="R133" s="220"/>
      <c r="S133" s="220"/>
      <c r="T133" s="220"/>
      <c r="U133" s="220"/>
    </row>
    <row r="134" spans="2:21" s="93" customFormat="1" ht="12.95" customHeight="1" x14ac:dyDescent="0.2">
      <c r="B134" s="92"/>
      <c r="C134" s="369"/>
      <c r="D134" s="369"/>
      <c r="E134" s="369"/>
      <c r="F134" s="369"/>
      <c r="G134" s="369"/>
      <c r="H134" s="369"/>
      <c r="I134" s="369"/>
      <c r="J134" s="217"/>
      <c r="K134" s="217"/>
      <c r="L134" s="413"/>
      <c r="M134" s="413"/>
      <c r="N134" s="376" t="str">
        <f>IF(N133=0,IF(L133=0,"","nouveau coût"),(L133-N133)/N133)</f>
        <v/>
      </c>
      <c r="O134" s="325"/>
      <c r="P134" s="117"/>
      <c r="Q134" s="326"/>
      <c r="R134" s="220"/>
      <c r="S134" s="220"/>
      <c r="T134" s="220"/>
      <c r="U134" s="220"/>
    </row>
    <row r="135" spans="2:21" s="93" customFormat="1" ht="12.95" customHeight="1" x14ac:dyDescent="0.2">
      <c r="B135" s="324" t="s">
        <v>190</v>
      </c>
      <c r="C135" s="92"/>
      <c r="D135" s="92"/>
      <c r="E135" s="92"/>
      <c r="F135" s="92"/>
      <c r="G135" s="224"/>
      <c r="H135" s="92"/>
      <c r="I135" s="92"/>
      <c r="J135" s="217"/>
      <c r="K135" s="217"/>
      <c r="L135" s="217"/>
      <c r="M135" s="217"/>
      <c r="N135" s="823" t="s">
        <v>354</v>
      </c>
      <c r="O135" s="538"/>
      <c r="P135" s="117"/>
      <c r="Q135" s="326"/>
      <c r="R135" s="220"/>
      <c r="S135" s="220"/>
      <c r="T135" s="220"/>
      <c r="U135" s="220"/>
    </row>
    <row r="136" spans="2:21" s="93" customFormat="1" ht="12.95" customHeight="1" x14ac:dyDescent="0.2">
      <c r="B136" s="92"/>
      <c r="C136" s="328" t="s">
        <v>4</v>
      </c>
      <c r="D136" s="92"/>
      <c r="E136" s="92"/>
      <c r="F136" s="92"/>
      <c r="G136" s="224"/>
      <c r="H136" s="92"/>
      <c r="I136" s="92"/>
      <c r="J136" s="217"/>
      <c r="K136" s="217"/>
      <c r="L136" s="329" t="s">
        <v>182</v>
      </c>
      <c r="M136" s="499" t="s">
        <v>351</v>
      </c>
      <c r="N136" s="824"/>
      <c r="O136" s="538"/>
      <c r="P136" s="117"/>
      <c r="Q136" s="326"/>
      <c r="R136" s="220"/>
      <c r="S136" s="220"/>
      <c r="T136" s="220"/>
      <c r="U136" s="220"/>
    </row>
    <row r="137" spans="2:21" s="93" customFormat="1" ht="12.95" customHeight="1" x14ac:dyDescent="0.2">
      <c r="B137" s="92"/>
      <c r="C137" s="444" t="s">
        <v>205</v>
      </c>
      <c r="D137" s="445"/>
      <c r="E137" s="445"/>
      <c r="F137" s="445"/>
      <c r="G137" s="445"/>
      <c r="H137" s="445"/>
      <c r="I137" s="446"/>
      <c r="J137" s="217"/>
      <c r="K137" s="217"/>
      <c r="L137" s="339"/>
      <c r="M137" s="503"/>
      <c r="N137" s="824"/>
      <c r="O137" s="538"/>
      <c r="P137" s="117"/>
      <c r="Q137" s="326"/>
      <c r="R137" s="220"/>
      <c r="S137" s="220"/>
      <c r="T137" s="220"/>
      <c r="U137" s="220"/>
    </row>
    <row r="138" spans="2:21" s="93" customFormat="1" ht="12.95" customHeight="1" x14ac:dyDescent="0.2">
      <c r="B138" s="92"/>
      <c r="C138" s="444" t="s">
        <v>226</v>
      </c>
      <c r="D138" s="445"/>
      <c r="E138" s="445"/>
      <c r="F138" s="445"/>
      <c r="G138" s="445"/>
      <c r="H138" s="445"/>
      <c r="I138" s="446"/>
      <c r="J138" s="217"/>
      <c r="K138" s="217"/>
      <c r="L138" s="339"/>
      <c r="M138" s="503"/>
      <c r="N138" s="824"/>
      <c r="O138" s="538"/>
      <c r="P138" s="117"/>
      <c r="Q138" s="326"/>
      <c r="R138" s="220"/>
      <c r="S138" s="220"/>
      <c r="T138" s="220"/>
      <c r="U138" s="220"/>
    </row>
    <row r="139" spans="2:21" s="93" customFormat="1" ht="12.95" customHeight="1" thickBot="1" x14ac:dyDescent="0.25">
      <c r="B139" s="92"/>
      <c r="C139" s="447" t="s">
        <v>204</v>
      </c>
      <c r="D139" s="448"/>
      <c r="E139" s="448"/>
      <c r="F139" s="448"/>
      <c r="G139" s="448"/>
      <c r="H139" s="448"/>
      <c r="I139" s="449"/>
      <c r="J139" s="217"/>
      <c r="K139" s="217"/>
      <c r="L139" s="340"/>
      <c r="M139" s="501"/>
      <c r="N139" s="825"/>
      <c r="O139" s="538"/>
      <c r="P139" s="117"/>
      <c r="Q139" s="326"/>
      <c r="R139" s="220"/>
      <c r="S139" s="220"/>
      <c r="T139" s="220"/>
      <c r="U139" s="220"/>
    </row>
    <row r="140" spans="2:21" s="93" customFormat="1" ht="12.95" customHeight="1" thickTop="1" x14ac:dyDescent="0.2">
      <c r="B140" s="92"/>
      <c r="C140" s="349" t="s">
        <v>179</v>
      </c>
      <c r="D140" s="350"/>
      <c r="E140" s="350"/>
      <c r="F140" s="350"/>
      <c r="G140" s="350"/>
      <c r="H140" s="350"/>
      <c r="I140" s="351"/>
      <c r="J140" s="217"/>
      <c r="K140" s="217"/>
      <c r="L140" s="578">
        <f>ROUND(SUM(L137:L139),0)</f>
        <v>0</v>
      </c>
      <c r="M140" s="579">
        <f>L140</f>
        <v>0</v>
      </c>
      <c r="N140" s="594">
        <v>0</v>
      </c>
      <c r="O140" s="538"/>
      <c r="P140" s="117"/>
      <c r="Q140" s="326"/>
      <c r="R140" s="220"/>
      <c r="S140" s="220"/>
      <c r="T140" s="220"/>
      <c r="U140" s="220"/>
    </row>
    <row r="141" spans="2:21" s="93" customFormat="1" ht="12.95" customHeight="1" x14ac:dyDescent="0.2">
      <c r="B141" s="92"/>
      <c r="C141" s="369"/>
      <c r="D141" s="369"/>
      <c r="E141" s="369"/>
      <c r="F141" s="369"/>
      <c r="G141" s="369"/>
      <c r="H141" s="369"/>
      <c r="I141" s="369"/>
      <c r="J141" s="217"/>
      <c r="K141" s="217"/>
      <c r="L141" s="413"/>
      <c r="M141" s="413"/>
      <c r="N141" s="376" t="str">
        <f>IF(N140=0,IF(L140=0,"","nouveau coût"),(L140-N140)/N140)</f>
        <v/>
      </c>
      <c r="O141" s="325"/>
      <c r="P141" s="117"/>
      <c r="Q141" s="326"/>
      <c r="R141" s="220"/>
      <c r="S141" s="220"/>
      <c r="T141" s="220"/>
      <c r="U141" s="220"/>
    </row>
    <row r="142" spans="2:21" s="93" customFormat="1" ht="12.95" customHeight="1" x14ac:dyDescent="0.2">
      <c r="B142" s="324" t="s">
        <v>236</v>
      </c>
      <c r="C142" s="92"/>
      <c r="D142" s="92"/>
      <c r="E142" s="92"/>
      <c r="F142" s="92"/>
      <c r="G142" s="224"/>
      <c r="H142" s="92"/>
      <c r="I142" s="92"/>
      <c r="J142" s="217"/>
      <c r="K142" s="217"/>
      <c r="L142" s="217"/>
      <c r="M142" s="217"/>
      <c r="N142" s="425"/>
      <c r="O142" s="538"/>
      <c r="P142" s="117"/>
      <c r="Q142" s="326"/>
      <c r="R142" s="220"/>
      <c r="S142" s="220"/>
      <c r="T142" s="220"/>
      <c r="U142" s="220"/>
    </row>
    <row r="143" spans="2:21" s="93" customFormat="1" ht="12.95" customHeight="1" x14ac:dyDescent="0.2">
      <c r="B143" s="92"/>
      <c r="C143" s="328" t="s">
        <v>4</v>
      </c>
      <c r="D143" s="92"/>
      <c r="E143" s="92"/>
      <c r="F143" s="92"/>
      <c r="G143" s="224"/>
      <c r="H143" s="92"/>
      <c r="I143" s="92"/>
      <c r="J143" s="217"/>
      <c r="K143" s="217"/>
      <c r="L143" s="329" t="s">
        <v>182</v>
      </c>
      <c r="M143" s="499" t="s">
        <v>351</v>
      </c>
      <c r="N143" s="827" t="s">
        <v>353</v>
      </c>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503"/>
      <c r="N144" s="700"/>
      <c r="O144" s="538"/>
      <c r="P144" s="117"/>
      <c r="Q144" s="326"/>
      <c r="R144" s="220"/>
      <c r="S144" s="220"/>
      <c r="T144" s="220"/>
      <c r="U144" s="220"/>
    </row>
    <row r="145" spans="2:21" s="93" customFormat="1" ht="12.95" customHeight="1" x14ac:dyDescent="0.2">
      <c r="B145" s="92"/>
      <c r="C145" s="344"/>
      <c r="D145" s="345"/>
      <c r="E145" s="345"/>
      <c r="F145" s="345"/>
      <c r="G145" s="345"/>
      <c r="H145" s="345"/>
      <c r="I145" s="337"/>
      <c r="J145" s="217"/>
      <c r="K145" s="217"/>
      <c r="L145" s="339"/>
      <c r="M145" s="503"/>
      <c r="N145" s="700"/>
      <c r="O145" s="538"/>
      <c r="P145" s="117"/>
      <c r="Q145" s="326"/>
      <c r="R145" s="220"/>
      <c r="S145" s="220"/>
      <c r="T145" s="220"/>
      <c r="U145" s="220"/>
    </row>
    <row r="146" spans="2:21" s="93" customFormat="1" ht="12.95" customHeight="1" x14ac:dyDescent="0.2">
      <c r="B146" s="92"/>
      <c r="C146" s="344"/>
      <c r="D146" s="345"/>
      <c r="E146" s="345"/>
      <c r="F146" s="345"/>
      <c r="G146" s="345"/>
      <c r="H146" s="345"/>
      <c r="I146" s="337"/>
      <c r="J146" s="217"/>
      <c r="K146" s="217"/>
      <c r="L146" s="339"/>
      <c r="M146" s="503"/>
      <c r="N146" s="700"/>
      <c r="O146" s="538"/>
      <c r="P146" s="117"/>
      <c r="Q146" s="326"/>
      <c r="R146" s="220"/>
      <c r="S146" s="220"/>
      <c r="T146" s="220"/>
      <c r="U146" s="220"/>
    </row>
    <row r="147" spans="2:21" s="93" customFormat="1" ht="12.95" customHeight="1" x14ac:dyDescent="0.2">
      <c r="B147" s="92"/>
      <c r="C147" s="344"/>
      <c r="D147" s="345"/>
      <c r="E147" s="345"/>
      <c r="F147" s="345"/>
      <c r="G147" s="345"/>
      <c r="H147" s="345"/>
      <c r="I147" s="337"/>
      <c r="J147" s="217"/>
      <c r="K147" s="217"/>
      <c r="L147" s="339"/>
      <c r="M147" s="503"/>
      <c r="N147" s="700"/>
      <c r="O147" s="538"/>
      <c r="P147" s="117"/>
      <c r="Q147" s="326"/>
      <c r="R147" s="220"/>
      <c r="S147" s="220"/>
      <c r="T147" s="220"/>
      <c r="U147" s="220"/>
    </row>
    <row r="148" spans="2:21" s="93" customFormat="1" ht="12.95" customHeight="1" thickBot="1" x14ac:dyDescent="0.25">
      <c r="B148" s="92"/>
      <c r="C148" s="346"/>
      <c r="D148" s="347"/>
      <c r="E148" s="347"/>
      <c r="F148" s="347"/>
      <c r="G148" s="347"/>
      <c r="H148" s="347"/>
      <c r="I148" s="348"/>
      <c r="J148" s="217"/>
      <c r="K148" s="217"/>
      <c r="L148" s="340"/>
      <c r="M148" s="501"/>
      <c r="N148" s="828"/>
      <c r="O148" s="538"/>
      <c r="P148" s="117"/>
      <c r="Q148" s="326"/>
      <c r="R148" s="220"/>
      <c r="S148" s="220"/>
      <c r="T148" s="220"/>
      <c r="U148" s="220"/>
    </row>
    <row r="149" spans="2:21" s="93" customFormat="1" ht="12.95" customHeight="1" thickTop="1" x14ac:dyDescent="0.2">
      <c r="B149" s="92"/>
      <c r="C149" s="349" t="s">
        <v>179</v>
      </c>
      <c r="D149" s="350"/>
      <c r="E149" s="350"/>
      <c r="F149" s="350"/>
      <c r="G149" s="350"/>
      <c r="H149" s="350"/>
      <c r="I149" s="351"/>
      <c r="J149" s="217"/>
      <c r="K149" s="217"/>
      <c r="L149" s="578">
        <f>ROUND(SUM(L144:L148),0)</f>
        <v>0</v>
      </c>
      <c r="M149" s="579">
        <f>L149</f>
        <v>0</v>
      </c>
      <c r="N149" s="594">
        <v>0</v>
      </c>
      <c r="O149" s="538"/>
      <c r="P149" s="117"/>
      <c r="Q149" s="326"/>
      <c r="R149" s="220"/>
      <c r="S149" s="220"/>
      <c r="T149" s="220"/>
      <c r="U149" s="220"/>
    </row>
    <row r="150" spans="2:21" s="93" customFormat="1" ht="12.95" customHeight="1" x14ac:dyDescent="0.2">
      <c r="B150" s="92"/>
      <c r="C150" s="369"/>
      <c r="D150" s="369"/>
      <c r="E150" s="369"/>
      <c r="F150" s="369"/>
      <c r="G150" s="369"/>
      <c r="H150" s="369"/>
      <c r="I150" s="369"/>
      <c r="J150" s="217"/>
      <c r="K150" s="217"/>
      <c r="L150" s="413"/>
      <c r="M150" s="413"/>
      <c r="N150" s="376" t="str">
        <f>IF(N149=0,IF(L149=0,"","nouveau coût"),(L149-N149)/N149)</f>
        <v/>
      </c>
      <c r="O150" s="325"/>
      <c r="P150" s="117"/>
      <c r="Q150" s="326"/>
      <c r="R150" s="220"/>
      <c r="S150" s="220"/>
      <c r="T150" s="220"/>
      <c r="U150" s="220"/>
    </row>
    <row r="151" spans="2:21" s="93" customFormat="1" ht="12.95" customHeight="1" x14ac:dyDescent="0.2">
      <c r="B151" s="324" t="s">
        <v>191</v>
      </c>
      <c r="C151" s="92"/>
      <c r="D151" s="92"/>
      <c r="E151" s="92"/>
      <c r="F151" s="92"/>
      <c r="G151" s="224"/>
      <c r="H151" s="92"/>
      <c r="I151" s="92"/>
      <c r="J151" s="217"/>
      <c r="K151" s="217"/>
      <c r="L151" s="305"/>
      <c r="M151" s="305"/>
      <c r="N151" s="827" t="s">
        <v>353</v>
      </c>
      <c r="O151" s="538"/>
      <c r="P151" s="117"/>
      <c r="Q151" s="326"/>
      <c r="R151" s="220"/>
      <c r="S151" s="220"/>
      <c r="T151" s="220"/>
      <c r="U151" s="220"/>
    </row>
    <row r="152" spans="2:21" s="93" customFormat="1" ht="12.95" customHeight="1" x14ac:dyDescent="0.2">
      <c r="B152" s="92"/>
      <c r="C152" s="328" t="s">
        <v>4</v>
      </c>
      <c r="D152" s="92"/>
      <c r="E152" s="92"/>
      <c r="F152" s="92"/>
      <c r="G152" s="224"/>
      <c r="H152" s="92"/>
      <c r="I152" s="92"/>
      <c r="J152" s="367" t="s">
        <v>206</v>
      </c>
      <c r="K152" s="367" t="s">
        <v>207</v>
      </c>
      <c r="L152" s="329" t="s">
        <v>182</v>
      </c>
      <c r="M152" s="499" t="s">
        <v>351</v>
      </c>
      <c r="N152" s="700"/>
      <c r="O152" s="538"/>
      <c r="P152" s="117"/>
      <c r="Q152" s="326"/>
      <c r="R152" s="220"/>
      <c r="S152" s="220"/>
      <c r="T152" s="220"/>
      <c r="U152" s="220"/>
    </row>
    <row r="153" spans="2:21" s="93" customFormat="1" ht="12.95" customHeight="1" x14ac:dyDescent="0.2">
      <c r="B153" s="92"/>
      <c r="C153" s="344"/>
      <c r="D153" s="345"/>
      <c r="E153" s="345"/>
      <c r="F153" s="345"/>
      <c r="G153" s="345"/>
      <c r="H153" s="345"/>
      <c r="I153" s="337"/>
      <c r="J153" s="338"/>
      <c r="K153" s="339"/>
      <c r="L153" s="583">
        <f>J153*K153</f>
        <v>0</v>
      </c>
      <c r="M153" s="502"/>
      <c r="N153" s="700"/>
      <c r="O153" s="538"/>
      <c r="P153" s="117"/>
      <c r="Q153" s="326"/>
      <c r="R153" s="220"/>
      <c r="S153" s="220"/>
      <c r="T153" s="220"/>
      <c r="U153" s="220"/>
    </row>
    <row r="154" spans="2:21" s="93" customFormat="1" ht="12.95" customHeight="1" x14ac:dyDescent="0.2">
      <c r="B154" s="92"/>
      <c r="C154" s="344"/>
      <c r="D154" s="345"/>
      <c r="E154" s="345"/>
      <c r="F154" s="345"/>
      <c r="G154" s="345"/>
      <c r="H154" s="345"/>
      <c r="I154" s="337"/>
      <c r="J154" s="338"/>
      <c r="K154" s="339"/>
      <c r="L154" s="583">
        <f>J154*K154</f>
        <v>0</v>
      </c>
      <c r="M154" s="502"/>
      <c r="N154" s="700"/>
      <c r="O154" s="538"/>
      <c r="P154" s="117"/>
      <c r="Q154" s="326"/>
      <c r="R154" s="220"/>
      <c r="S154" s="220"/>
      <c r="T154" s="220"/>
      <c r="U154" s="220"/>
    </row>
    <row r="155" spans="2:21" s="93" customFormat="1" ht="12.95" customHeight="1" x14ac:dyDescent="0.2">
      <c r="B155" s="92"/>
      <c r="C155" s="344"/>
      <c r="D155" s="345"/>
      <c r="E155" s="345"/>
      <c r="F155" s="345"/>
      <c r="G155" s="345"/>
      <c r="H155" s="345"/>
      <c r="I155" s="337"/>
      <c r="J155" s="217"/>
      <c r="K155" s="217"/>
      <c r="L155" s="339"/>
      <c r="M155" s="503"/>
      <c r="N155" s="700"/>
      <c r="O155" s="538"/>
      <c r="P155" s="117"/>
      <c r="Q155" s="326"/>
      <c r="R155" s="220"/>
      <c r="S155" s="220"/>
      <c r="T155" s="220"/>
      <c r="U155" s="220"/>
    </row>
    <row r="156" spans="2:21" s="93" customFormat="1" ht="12.95" customHeight="1" thickBot="1" x14ac:dyDescent="0.25">
      <c r="B156" s="92"/>
      <c r="C156" s="346"/>
      <c r="D156" s="347"/>
      <c r="E156" s="347"/>
      <c r="F156" s="347"/>
      <c r="G156" s="347"/>
      <c r="H156" s="347"/>
      <c r="I156" s="348"/>
      <c r="J156" s="217"/>
      <c r="K156" s="217"/>
      <c r="L156" s="340"/>
      <c r="M156" s="501"/>
      <c r="N156" s="828"/>
      <c r="O156" s="538"/>
      <c r="P156" s="117"/>
      <c r="Q156" s="326"/>
      <c r="R156" s="220"/>
      <c r="S156" s="220"/>
      <c r="T156" s="220"/>
      <c r="U156" s="220"/>
    </row>
    <row r="157" spans="2:21" s="93" customFormat="1" ht="12.95" customHeight="1" thickTop="1" x14ac:dyDescent="0.2">
      <c r="B157" s="92"/>
      <c r="C157" s="349" t="s">
        <v>179</v>
      </c>
      <c r="D157" s="350"/>
      <c r="E157" s="350"/>
      <c r="F157" s="350"/>
      <c r="G157" s="350"/>
      <c r="H157" s="350"/>
      <c r="I157" s="351"/>
      <c r="J157" s="217"/>
      <c r="K157" s="217"/>
      <c r="L157" s="578">
        <f>ROUND(SUM(L153:L156),0)</f>
        <v>0</v>
      </c>
      <c r="M157" s="579">
        <f>L157</f>
        <v>0</v>
      </c>
      <c r="N157" s="594">
        <v>0</v>
      </c>
      <c r="O157" s="538"/>
      <c r="P157" s="117"/>
      <c r="Q157" s="326"/>
      <c r="R157" s="220"/>
      <c r="S157" s="220"/>
      <c r="T157" s="220"/>
      <c r="U157" s="220"/>
    </row>
    <row r="158" spans="2:21" s="93" customFormat="1" ht="12.95" customHeight="1" x14ac:dyDescent="0.2">
      <c r="B158" s="92"/>
      <c r="C158" s="369"/>
      <c r="D158" s="369"/>
      <c r="E158" s="369"/>
      <c r="F158" s="369"/>
      <c r="G158" s="369"/>
      <c r="H158" s="369"/>
      <c r="I158" s="369"/>
      <c r="J158" s="217"/>
      <c r="K158" s="217"/>
      <c r="L158" s="413"/>
      <c r="M158" s="413"/>
      <c r="N158" s="376" t="str">
        <f>IF(N157=0,IF(L157=0,"","nouveau coût"),(L157-N157)/N157)</f>
        <v/>
      </c>
      <c r="O158" s="325"/>
      <c r="P158" s="130" t="s">
        <v>245</v>
      </c>
      <c r="Q158" s="326"/>
      <c r="R158" s="220"/>
      <c r="S158" s="220"/>
      <c r="T158" s="220"/>
      <c r="U158" s="220"/>
    </row>
    <row r="159" spans="2:21" s="93" customFormat="1" ht="12.95" customHeight="1" x14ac:dyDescent="0.2">
      <c r="B159" s="324" t="s">
        <v>208</v>
      </c>
      <c r="C159" s="92"/>
      <c r="D159" s="92"/>
      <c r="E159" s="92"/>
      <c r="F159" s="92"/>
      <c r="G159" s="224"/>
      <c r="H159" s="92"/>
      <c r="I159" s="92"/>
      <c r="J159" s="217"/>
      <c r="K159" s="217"/>
      <c r="L159" s="305"/>
      <c r="M159" s="305"/>
      <c r="N159" s="823" t="s">
        <v>355</v>
      </c>
      <c r="O159" s="538"/>
      <c r="P159" s="117"/>
      <c r="Q159" s="326"/>
      <c r="R159" s="220"/>
      <c r="S159" s="220"/>
      <c r="T159" s="220"/>
      <c r="U159" s="220"/>
    </row>
    <row r="160" spans="2:21" s="93" customFormat="1" ht="12.95" customHeight="1" x14ac:dyDescent="0.2">
      <c r="B160" s="92"/>
      <c r="C160" s="328" t="s">
        <v>4</v>
      </c>
      <c r="D160" s="92"/>
      <c r="E160" s="92"/>
      <c r="F160" s="92"/>
      <c r="G160" s="224"/>
      <c r="H160" s="92"/>
      <c r="I160" s="92"/>
      <c r="J160" s="217"/>
      <c r="K160" s="367" t="s">
        <v>211</v>
      </c>
      <c r="L160" s="329" t="s">
        <v>182</v>
      </c>
      <c r="M160" s="499" t="s">
        <v>351</v>
      </c>
      <c r="N160" s="789"/>
      <c r="O160" s="538"/>
      <c r="P160" s="367" t="s">
        <v>211</v>
      </c>
      <c r="Q160" s="329" t="s">
        <v>182</v>
      </c>
      <c r="R160" s="220"/>
      <c r="S160" s="220"/>
      <c r="T160" s="220"/>
      <c r="U160" s="220"/>
    </row>
    <row r="161" spans="2:23" s="93" customFormat="1" ht="12.95" customHeight="1" thickBot="1" x14ac:dyDescent="0.25">
      <c r="B161" s="92"/>
      <c r="C161" s="682" t="s">
        <v>365</v>
      </c>
      <c r="D161" s="683"/>
      <c r="E161" s="683"/>
      <c r="F161" s="683"/>
      <c r="G161" s="683"/>
      <c r="H161" s="683"/>
      <c r="I161" s="684"/>
      <c r="J161" s="217"/>
      <c r="K161" s="379"/>
      <c r="L161" s="584">
        <f>IF(K161&gt;8%,"MAX 8%",IF(T2=1,ROUND(K161*(L93+L116+L133+L140+L149+L157),0),0))</f>
        <v>0</v>
      </c>
      <c r="M161" s="501"/>
      <c r="N161" s="826"/>
      <c r="O161" s="538"/>
      <c r="P161" s="544">
        <v>0.08</v>
      </c>
      <c r="Q161" s="366">
        <f>IF(T2=1,ROUND(P161*(L93+L116+L133+L140+L149+L157),0),0)</f>
        <v>0</v>
      </c>
      <c r="R161" s="220"/>
      <c r="S161" s="220"/>
      <c r="T161" s="220"/>
      <c r="U161" s="220"/>
      <c r="W161" s="116"/>
    </row>
    <row r="162" spans="2:23" s="93" customFormat="1" ht="12.95" customHeight="1" thickTop="1" x14ac:dyDescent="0.2">
      <c r="B162" s="92"/>
      <c r="C162" s="380" t="s">
        <v>179</v>
      </c>
      <c r="D162" s="381"/>
      <c r="E162" s="381"/>
      <c r="F162" s="381"/>
      <c r="G162" s="381"/>
      <c r="H162" s="381"/>
      <c r="I162" s="382"/>
      <c r="J162" s="217"/>
      <c r="K162" s="331"/>
      <c r="L162" s="578">
        <f>ROUND(SUM(L161:L161),0)</f>
        <v>0</v>
      </c>
      <c r="M162" s="579">
        <f>L162</f>
        <v>0</v>
      </c>
      <c r="N162" s="594">
        <f>IF(T2=1,O169,0)</f>
        <v>0</v>
      </c>
      <c r="O162" s="538"/>
      <c r="P162" s="545"/>
      <c r="Q162" s="331">
        <f>ROUND(SUM(Q161:Q161),0)</f>
        <v>0</v>
      </c>
      <c r="R162" s="220">
        <f>IF(L162&gt;Q162,Q162,L162)</f>
        <v>0</v>
      </c>
      <c r="S162" s="220"/>
      <c r="T162" s="220"/>
      <c r="U162" s="220"/>
    </row>
    <row r="163" spans="2:23" s="93" customFormat="1" ht="12.95" customHeight="1" x14ac:dyDescent="0.2">
      <c r="B163" s="92"/>
      <c r="C163" s="416"/>
      <c r="D163" s="416"/>
      <c r="E163" s="416"/>
      <c r="F163" s="416"/>
      <c r="G163" s="416"/>
      <c r="H163" s="416"/>
      <c r="I163" s="416"/>
      <c r="J163" s="217"/>
      <c r="K163" s="413"/>
      <c r="L163" s="413"/>
      <c r="M163" s="413"/>
      <c r="N163" s="376" t="str">
        <f>IF(N162=0,"",(L162-N162)/N162)</f>
        <v/>
      </c>
      <c r="O163" s="325"/>
      <c r="P163" s="413"/>
      <c r="Q163" s="413"/>
      <c r="R163" s="220"/>
      <c r="S163" s="220"/>
      <c r="T163" s="220"/>
      <c r="U163" s="220"/>
    </row>
    <row r="164" spans="2:23" s="93" customFormat="1" ht="12.95" customHeight="1" x14ac:dyDescent="0.2">
      <c r="B164" s="324" t="s">
        <v>209</v>
      </c>
      <c r="C164" s="281"/>
      <c r="D164" s="281"/>
      <c r="E164" s="281"/>
      <c r="F164" s="281"/>
      <c r="G164" s="304"/>
      <c r="H164" s="281"/>
      <c r="I164" s="281"/>
      <c r="J164" s="217"/>
      <c r="K164" s="217"/>
      <c r="L164" s="305"/>
      <c r="M164" s="305"/>
      <c r="N164" s="823" t="s">
        <v>354</v>
      </c>
      <c r="O164" s="538"/>
      <c r="P164" s="217"/>
      <c r="Q164" s="305"/>
      <c r="R164" s="220"/>
      <c r="S164" s="220"/>
      <c r="T164" s="220"/>
      <c r="U164" s="220"/>
    </row>
    <row r="165" spans="2:23" s="93" customFormat="1" ht="12.95" customHeight="1" x14ac:dyDescent="0.2">
      <c r="B165" s="92"/>
      <c r="C165" s="383" t="s">
        <v>4</v>
      </c>
      <c r="D165" s="281"/>
      <c r="E165" s="281"/>
      <c r="F165" s="281"/>
      <c r="G165" s="304"/>
      <c r="H165" s="281"/>
      <c r="I165" s="281"/>
      <c r="J165" s="217"/>
      <c r="K165" s="367" t="s">
        <v>211</v>
      </c>
      <c r="L165" s="329" t="s">
        <v>182</v>
      </c>
      <c r="M165" s="499" t="s">
        <v>351</v>
      </c>
      <c r="N165" s="824"/>
      <c r="O165" s="538"/>
      <c r="P165" s="367" t="s">
        <v>211</v>
      </c>
      <c r="Q165" s="329" t="s">
        <v>182</v>
      </c>
      <c r="R165" s="220"/>
      <c r="S165" s="220"/>
      <c r="T165" s="220"/>
      <c r="U165" s="220"/>
    </row>
    <row r="166" spans="2:23" s="93" customFormat="1" ht="12.95" customHeight="1" x14ac:dyDescent="0.2">
      <c r="B166" s="92"/>
      <c r="C166" s="685" t="s">
        <v>244</v>
      </c>
      <c r="D166" s="686"/>
      <c r="E166" s="686"/>
      <c r="F166" s="686"/>
      <c r="G166" s="686"/>
      <c r="H166" s="686"/>
      <c r="I166" s="687"/>
      <c r="J166" s="217"/>
      <c r="K166" s="379"/>
      <c r="L166" s="584">
        <f>IF(K166&gt;20%,"MAX 20 %",IF(T2="1",0,ROUND(K166*(L104+L116),0)))</f>
        <v>0</v>
      </c>
      <c r="M166" s="500"/>
      <c r="N166" s="824"/>
      <c r="O166" s="538"/>
      <c r="P166" s="544">
        <v>0.2</v>
      </c>
      <c r="Q166" s="366">
        <f>IF(T2=1,0,ROUND(P166*(L104+L116),0))</f>
        <v>0</v>
      </c>
      <c r="R166" s="220"/>
      <c r="S166" s="220"/>
      <c r="T166" s="220"/>
      <c r="U166" s="220"/>
      <c r="W166" s="116"/>
    </row>
    <row r="167" spans="2:23" s="93" customFormat="1" ht="12.95" customHeight="1" x14ac:dyDescent="0.2">
      <c r="B167" s="92"/>
      <c r="C167" s="685" t="s">
        <v>243</v>
      </c>
      <c r="D167" s="686"/>
      <c r="E167" s="686"/>
      <c r="F167" s="686"/>
      <c r="G167" s="686"/>
      <c r="H167" s="686"/>
      <c r="I167" s="687"/>
      <c r="J167" s="217"/>
      <c r="K167" s="379"/>
      <c r="L167" s="584">
        <f>IF(K166&gt;20%,"",IF(K167&gt;40%,"MAX 40%",IF(T2="1",0,ROUND(K167*(L104+L116+L166),0))))</f>
        <v>0</v>
      </c>
      <c r="M167" s="500"/>
      <c r="N167" s="824"/>
      <c r="O167" s="538"/>
      <c r="P167" s="544">
        <v>0.4</v>
      </c>
      <c r="Q167" s="366">
        <f>IF(T2=1,0,ROUND(P167*(L104+L116+Q166),0))</f>
        <v>0</v>
      </c>
      <c r="R167" s="220"/>
      <c r="S167" s="220"/>
      <c r="T167" s="220"/>
      <c r="U167" s="220"/>
    </row>
    <row r="168" spans="2:23" s="93" customFormat="1" ht="12.95" customHeight="1" thickBot="1" x14ac:dyDescent="0.25">
      <c r="B168" s="92"/>
      <c r="C168" s="682" t="s">
        <v>242</v>
      </c>
      <c r="D168" s="683"/>
      <c r="E168" s="683"/>
      <c r="F168" s="683"/>
      <c r="G168" s="683"/>
      <c r="H168" s="683"/>
      <c r="I168" s="684"/>
      <c r="J168" s="217"/>
      <c r="K168" s="379"/>
      <c r="L168" s="584">
        <f>IF(K168&gt;7%,"MAX 7%",IF(T2="1",0,ROUND(K168*(L93+L133+L140+L149),0)))</f>
        <v>0</v>
      </c>
      <c r="M168" s="500"/>
      <c r="N168" s="825"/>
      <c r="O168" s="538"/>
      <c r="P168" s="544">
        <v>7.0000000000000007E-2</v>
      </c>
      <c r="Q168" s="366">
        <f>IF(T2=1,0,ROUND(P168*(L93+L133+L140+L149),0))</f>
        <v>0</v>
      </c>
      <c r="R168" s="220"/>
      <c r="S168" s="220"/>
      <c r="T168" s="220"/>
      <c r="U168" s="220"/>
    </row>
    <row r="169" spans="2:23" s="93" customFormat="1" ht="12.95" customHeight="1" thickTop="1" x14ac:dyDescent="0.2">
      <c r="B169" s="92"/>
      <c r="C169" s="349" t="s">
        <v>179</v>
      </c>
      <c r="D169" s="350"/>
      <c r="E169" s="350"/>
      <c r="F169" s="350"/>
      <c r="G169" s="350"/>
      <c r="H169" s="350"/>
      <c r="I169" s="351"/>
      <c r="J169" s="217"/>
      <c r="K169" s="331"/>
      <c r="L169" s="578">
        <f>ROUND(SUM(L166:L168),0)</f>
        <v>0</v>
      </c>
      <c r="M169" s="585">
        <f>L169</f>
        <v>0</v>
      </c>
      <c r="N169" s="594"/>
      <c r="O169" s="538"/>
      <c r="P169" s="545"/>
      <c r="Q169" s="331">
        <f>ROUND(SUM(Q166:Q168),0)</f>
        <v>0</v>
      </c>
      <c r="R169" s="220">
        <f>IF(L169&gt;Q169,Q169,L169)</f>
        <v>0</v>
      </c>
      <c r="S169" s="220"/>
      <c r="T169" s="220"/>
      <c r="U169" s="220"/>
    </row>
    <row r="170" spans="2:23" s="93" customFormat="1" ht="12.95" customHeight="1" x14ac:dyDescent="0.2">
      <c r="B170" s="92"/>
      <c r="C170" s="369"/>
      <c r="D170" s="369"/>
      <c r="E170" s="369"/>
      <c r="F170" s="369"/>
      <c r="G170" s="369"/>
      <c r="H170" s="369"/>
      <c r="I170" s="369"/>
      <c r="J170" s="217"/>
      <c r="K170" s="413"/>
      <c r="L170" s="413"/>
      <c r="M170" s="413"/>
      <c r="N170" s="376" t="str">
        <f>IF(N169=0,"",(L169-N169)/N169)</f>
        <v/>
      </c>
      <c r="O170" s="325"/>
      <c r="P170" s="117"/>
      <c r="Q170" s="418"/>
      <c r="R170" s="193"/>
      <c r="S170" s="193"/>
      <c r="T170" s="220"/>
      <c r="U170" s="220"/>
    </row>
    <row r="171" spans="2:23" s="93" customFormat="1" ht="5.25" customHeight="1" x14ac:dyDescent="0.2">
      <c r="B171" s="92"/>
      <c r="C171" s="92"/>
      <c r="D171" s="92"/>
      <c r="E171" s="92"/>
      <c r="F171" s="92"/>
      <c r="G171" s="224"/>
      <c r="H171" s="92"/>
      <c r="I171" s="92"/>
      <c r="J171" s="217"/>
      <c r="K171" s="217"/>
      <c r="L171" s="217"/>
      <c r="M171" s="217"/>
      <c r="N171" s="547"/>
      <c r="O171" s="325"/>
      <c r="P171" s="117"/>
      <c r="Q171" s="418"/>
      <c r="R171" s="193"/>
      <c r="S171" s="193"/>
      <c r="T171" s="220"/>
      <c r="U171" s="220"/>
    </row>
    <row r="172" spans="2:23" s="93" customFormat="1" ht="12.95" customHeight="1" x14ac:dyDescent="0.2">
      <c r="B172" s="357"/>
      <c r="C172" s="357"/>
      <c r="D172" s="357"/>
      <c r="E172" s="357"/>
      <c r="F172" s="357"/>
      <c r="G172" s="357"/>
      <c r="H172" s="374" t="s">
        <v>210</v>
      </c>
      <c r="I172" s="343"/>
      <c r="J172" s="217"/>
      <c r="K172" s="119" t="s">
        <v>79</v>
      </c>
      <c r="L172" s="586">
        <f>IF(T2=1,(L104+L116+L124)*I172,0)</f>
        <v>0</v>
      </c>
      <c r="M172" s="423"/>
      <c r="N172" s="546">
        <v>0</v>
      </c>
      <c r="O172" s="538"/>
      <c r="P172" s="417"/>
      <c r="Q172" s="419"/>
      <c r="R172" s="42"/>
      <c r="S172" s="420"/>
      <c r="T172" s="220"/>
      <c r="U172" s="220"/>
    </row>
    <row r="173" spans="2:23" s="93" customFormat="1" ht="5.25" customHeight="1" x14ac:dyDescent="0.2">
      <c r="C173" s="42"/>
      <c r="D173" s="221"/>
      <c r="E173" s="221"/>
      <c r="F173" s="221"/>
      <c r="G173" s="323"/>
      <c r="H173" s="92"/>
      <c r="I173" s="217"/>
      <c r="J173" s="217"/>
      <c r="K173" s="264"/>
      <c r="L173" s="305"/>
      <c r="M173" s="423"/>
      <c r="N173" s="426"/>
      <c r="O173" s="538"/>
      <c r="P173" s="117"/>
      <c r="Q173" s="419"/>
      <c r="R173" s="42"/>
      <c r="S173" s="420"/>
      <c r="T173" s="220"/>
      <c r="U173" s="220"/>
    </row>
    <row r="174" spans="2:23" s="93" customFormat="1" ht="12.95" customHeight="1" x14ac:dyDescent="0.2">
      <c r="C174" s="42"/>
      <c r="D174" s="221"/>
      <c r="E174" s="221"/>
      <c r="F174" s="221"/>
      <c r="G174" s="323"/>
      <c r="H174" s="92"/>
      <c r="I174" s="217"/>
      <c r="J174" s="217"/>
      <c r="K174" s="119" t="s">
        <v>120</v>
      </c>
      <c r="L174" s="586">
        <f>L93+L104+L116+L124+L133+L140+L149+L157+L162+L169+L172</f>
        <v>0</v>
      </c>
      <c r="M174" s="423"/>
      <c r="N174" s="595">
        <v>0</v>
      </c>
      <c r="O174" s="538"/>
      <c r="P174" s="117"/>
      <c r="Q174" s="419"/>
      <c r="R174" s="42"/>
      <c r="S174" s="420"/>
      <c r="T174" s="220"/>
      <c r="U174" s="220"/>
    </row>
    <row r="175" spans="2:23" s="93" customFormat="1" ht="12.95" customHeight="1" x14ac:dyDescent="0.2">
      <c r="C175" s="42"/>
      <c r="D175" s="221"/>
      <c r="E175" s="221"/>
      <c r="F175" s="221"/>
      <c r="G175" s="323"/>
      <c r="H175" s="92"/>
      <c r="I175" s="217"/>
      <c r="J175" s="217"/>
      <c r="K175" s="342" t="s">
        <v>189</v>
      </c>
      <c r="L175" s="587">
        <f>IF(T2=1,L93+L116+L133+L140+L149+L157+R162,L93+L104+L116+L133+L140+L149+L157+R169)</f>
        <v>0</v>
      </c>
      <c r="M175" s="530"/>
      <c r="N175" s="594">
        <v>0</v>
      </c>
      <c r="O175" s="538"/>
      <c r="P175" s="117"/>
      <c r="Q175" s="421"/>
      <c r="R175" s="422"/>
      <c r="S175" s="420"/>
      <c r="T175" s="220"/>
      <c r="U175" s="220"/>
      <c r="W175" s="116"/>
    </row>
    <row r="176" spans="2:23" s="93" customFormat="1" ht="5.25" customHeight="1" x14ac:dyDescent="0.2">
      <c r="C176" s="42"/>
      <c r="D176" s="221"/>
      <c r="E176" s="221"/>
      <c r="F176" s="221"/>
      <c r="G176" s="323"/>
      <c r="H176" s="92"/>
      <c r="I176" s="217"/>
      <c r="J176" s="217"/>
      <c r="K176" s="264"/>
      <c r="L176" s="305"/>
      <c r="M176" s="423"/>
      <c r="N176" s="426"/>
      <c r="O176" s="538"/>
      <c r="P176" s="117"/>
      <c r="Q176" s="418"/>
      <c r="R176" s="193"/>
      <c r="S176" s="193"/>
      <c r="T176" s="220"/>
      <c r="U176" s="220"/>
      <c r="W176" s="116"/>
    </row>
    <row r="177" spans="1:24" ht="12.95" customHeight="1" x14ac:dyDescent="0.2">
      <c r="A177" s="93"/>
      <c r="B177" s="93"/>
      <c r="C177" s="42"/>
      <c r="D177" s="221"/>
      <c r="E177" s="221"/>
      <c r="F177" s="221"/>
      <c r="G177" s="323"/>
      <c r="H177" s="92"/>
      <c r="I177" s="217"/>
      <c r="J177" s="217"/>
      <c r="K177" s="119" t="s">
        <v>10</v>
      </c>
      <c r="L177" s="355"/>
      <c r="M177" s="504"/>
      <c r="N177" s="471"/>
      <c r="O177" s="538"/>
      <c r="P177" s="117"/>
      <c r="Q177" s="418"/>
      <c r="R177" s="193"/>
      <c r="S177" s="193"/>
      <c r="T177" s="220"/>
      <c r="U177" s="220"/>
      <c r="V177" s="93"/>
      <c r="W177" s="116"/>
    </row>
    <row r="178" spans="1:24" ht="12.95" customHeight="1" x14ac:dyDescent="0.2">
      <c r="A178" s="93"/>
      <c r="B178" s="93"/>
      <c r="C178" s="42"/>
      <c r="D178" s="221"/>
      <c r="E178" s="221"/>
      <c r="F178" s="221"/>
      <c r="G178" s="323"/>
      <c r="H178" s="92"/>
      <c r="I178" s="217"/>
      <c r="J178" s="217"/>
      <c r="K178" s="342" t="s">
        <v>49</v>
      </c>
      <c r="L178" s="585" t="str">
        <f>IF(L177=0,"0",ROUND(L175*L177,0))</f>
        <v>0</v>
      </c>
      <c r="M178" s="531"/>
      <c r="N178" s="595">
        <v>0</v>
      </c>
      <c r="O178" s="538"/>
      <c r="P178" s="117"/>
      <c r="Q178" s="326"/>
      <c r="R178" s="220"/>
      <c r="S178" s="220"/>
      <c r="T178" s="220"/>
      <c r="U178" s="220"/>
      <c r="V178" s="93"/>
    </row>
    <row r="179" spans="1:24" ht="12.95" customHeight="1" x14ac:dyDescent="0.2">
      <c r="A179" s="195"/>
      <c r="B179" s="93"/>
      <c r="C179" s="42"/>
      <c r="D179" s="455"/>
      <c r="E179" s="221"/>
      <c r="F179" s="221"/>
      <c r="G179" s="323"/>
      <c r="H179" s="92"/>
      <c r="I179" s="217"/>
      <c r="J179" s="217"/>
      <c r="K179" s="342"/>
      <c r="L179" s="413"/>
      <c r="M179" s="413"/>
      <c r="N179" s="376" t="str">
        <f>IF(N178=0,"",(L178-N178)/N178)</f>
        <v/>
      </c>
      <c r="O179" s="325"/>
      <c r="P179" s="117"/>
      <c r="Q179" s="326"/>
      <c r="R179" s="220"/>
      <c r="S179" s="220"/>
      <c r="T179" s="220"/>
      <c r="U179" s="220"/>
      <c r="V179" s="93"/>
    </row>
    <row r="180" spans="1:24" ht="12.95" customHeight="1" x14ac:dyDescent="0.2">
      <c r="A180" s="463"/>
      <c r="B180" s="467" t="s">
        <v>200</v>
      </c>
      <c r="C180" s="467"/>
      <c r="D180" s="467"/>
      <c r="E180" s="467"/>
      <c r="F180" s="363"/>
      <c r="G180" s="323"/>
      <c r="H180" s="92"/>
      <c r="I180" s="92"/>
      <c r="J180" s="217"/>
      <c r="K180" s="217"/>
      <c r="L180" s="217"/>
      <c r="M180" s="217"/>
      <c r="N180" s="116"/>
      <c r="O180" s="325"/>
      <c r="P180" s="117"/>
      <c r="Q180" s="326"/>
      <c r="R180" s="220"/>
      <c r="S180" s="220"/>
      <c r="T180" s="220"/>
      <c r="U180" s="220"/>
      <c r="V180" s="93"/>
    </row>
    <row r="181" spans="1:24" ht="12.95" customHeight="1" x14ac:dyDescent="0.2">
      <c r="A181" s="463"/>
      <c r="B181" s="467" t="s">
        <v>201</v>
      </c>
      <c r="C181" s="467"/>
      <c r="D181" s="467"/>
      <c r="E181" s="467"/>
      <c r="F181" s="221"/>
      <c r="G181" s="364"/>
      <c r="H181" s="92"/>
      <c r="I181" s="92" t="str">
        <f>IF(G181="Oui","Quel taux de TVA ?","")</f>
        <v/>
      </c>
      <c r="J181" s="217"/>
      <c r="K181" s="365"/>
      <c r="L181" s="217"/>
      <c r="M181" s="217"/>
      <c r="N181" s="305"/>
      <c r="O181" s="325"/>
      <c r="P181" s="117" t="s">
        <v>202</v>
      </c>
      <c r="Q181" s="326"/>
      <c r="R181" s="220"/>
      <c r="S181" s="220"/>
      <c r="T181" s="220"/>
      <c r="U181" s="220"/>
      <c r="V181" s="93"/>
    </row>
    <row r="182" spans="1:24" ht="12.95" customHeight="1" x14ac:dyDescent="0.2">
      <c r="A182" s="93"/>
      <c r="B182" s="93"/>
      <c r="C182" s="93"/>
      <c r="D182" s="93"/>
      <c r="E182" s="93"/>
      <c r="F182" s="93"/>
      <c r="G182" s="93"/>
      <c r="H182" s="92"/>
      <c r="I182" s="93"/>
      <c r="J182" s="93"/>
      <c r="K182" s="93"/>
      <c r="L182" s="217"/>
      <c r="M182" s="217"/>
      <c r="N182" s="305"/>
      <c r="O182" s="325"/>
      <c r="P182" s="117" t="s">
        <v>203</v>
      </c>
      <c r="Q182" s="326"/>
      <c r="R182" s="220"/>
      <c r="S182" s="220"/>
      <c r="T182" s="220"/>
      <c r="U182" s="220"/>
      <c r="V182" s="93"/>
    </row>
    <row r="183" spans="1:24" ht="12.95" hidden="1" customHeight="1" x14ac:dyDescent="0.25">
      <c r="A183" s="286" t="s">
        <v>176</v>
      </c>
      <c r="B183" s="287"/>
      <c r="C183" s="287"/>
      <c r="D183" s="287"/>
      <c r="E183" s="315"/>
      <c r="F183" s="468" t="s">
        <v>192</v>
      </c>
      <c r="G183" s="469"/>
      <c r="H183" s="469"/>
      <c r="I183" s="463"/>
      <c r="J183" s="93"/>
      <c r="K183" s="93"/>
      <c r="L183" s="283"/>
      <c r="M183" s="283"/>
      <c r="N183" s="176"/>
      <c r="O183" s="126"/>
      <c r="P183" s="117"/>
      <c r="Q183" s="223"/>
      <c r="R183" s="220"/>
      <c r="S183" s="222"/>
      <c r="T183" s="220"/>
      <c r="U183" s="220"/>
      <c r="V183" s="30"/>
      <c r="W183" s="116"/>
    </row>
    <row r="184" spans="1:24" ht="7.5" hidden="1" customHeight="1" x14ac:dyDescent="0.25">
      <c r="A184" s="314"/>
      <c r="B184" s="315"/>
      <c r="C184" s="315"/>
      <c r="D184" s="315"/>
      <c r="E184" s="315"/>
      <c r="F184" s="315"/>
      <c r="G184" s="315"/>
      <c r="H184" s="315"/>
      <c r="I184" s="281"/>
      <c r="J184" s="282"/>
      <c r="K184" s="282"/>
      <c r="L184" s="283"/>
      <c r="M184" s="283"/>
      <c r="N184" s="176"/>
      <c r="O184" s="126"/>
      <c r="P184" s="117"/>
      <c r="Q184" s="223"/>
      <c r="R184" s="220"/>
      <c r="S184" s="222"/>
      <c r="T184" s="220"/>
      <c r="U184" s="220"/>
      <c r="V184" s="30"/>
      <c r="W184" s="116"/>
    </row>
    <row r="185" spans="1:24" ht="12.95" hidden="1" customHeight="1" x14ac:dyDescent="0.2">
      <c r="A185" s="198"/>
      <c r="B185" s="198"/>
      <c r="C185" s="270" t="s">
        <v>135</v>
      </c>
      <c r="D185" s="693"/>
      <c r="E185" s="693"/>
      <c r="F185" s="693"/>
      <c r="G185" s="693"/>
      <c r="H185" s="288"/>
      <c r="I185" s="93"/>
      <c r="J185" s="93"/>
      <c r="K185" s="93"/>
      <c r="L185" s="283"/>
      <c r="M185" s="283"/>
      <c r="N185" s="176"/>
      <c r="O185" s="126"/>
      <c r="P185" s="117"/>
      <c r="Q185" s="223"/>
      <c r="R185" s="220"/>
      <c r="S185" s="222"/>
      <c r="T185" s="220"/>
      <c r="U185" s="220"/>
      <c r="V185" s="30"/>
      <c r="W185" s="116"/>
    </row>
    <row r="186" spans="1:24" ht="12.95" hidden="1" customHeight="1" x14ac:dyDescent="0.2">
      <c r="A186" s="198"/>
      <c r="B186" s="198"/>
      <c r="C186" s="270" t="s">
        <v>131</v>
      </c>
      <c r="D186" s="688"/>
      <c r="E186" s="688"/>
      <c r="F186" s="116"/>
      <c r="G186" s="93"/>
      <c r="H186" s="93"/>
      <c r="I186" s="284" t="s">
        <v>132</v>
      </c>
      <c r="J186" s="689"/>
      <c r="K186" s="689"/>
      <c r="L186" s="93"/>
      <c r="M186" s="93"/>
      <c r="N186" s="93"/>
      <c r="O186" s="126"/>
      <c r="P186" s="117"/>
      <c r="Q186" s="223"/>
      <c r="R186" s="220"/>
      <c r="S186" s="222"/>
      <c r="T186" s="220"/>
      <c r="U186" s="220"/>
      <c r="V186" s="30"/>
      <c r="W186" s="116"/>
    </row>
    <row r="187" spans="1:24" ht="12.95" hidden="1" customHeight="1" x14ac:dyDescent="0.2">
      <c r="A187" s="92"/>
      <c r="B187" s="92"/>
      <c r="C187" s="270" t="s">
        <v>133</v>
      </c>
      <c r="D187" s="688"/>
      <c r="E187" s="688"/>
      <c r="F187" s="92"/>
      <c r="G187" s="224"/>
      <c r="H187" s="92"/>
      <c r="I187" s="284" t="s">
        <v>134</v>
      </c>
      <c r="J187" s="689"/>
      <c r="K187" s="689"/>
      <c r="L187" s="165"/>
      <c r="M187" s="165"/>
      <c r="N187" s="176"/>
      <c r="O187" s="126"/>
      <c r="P187" s="117"/>
      <c r="Q187" s="223"/>
      <c r="R187" s="220"/>
      <c r="S187" s="222"/>
      <c r="T187" s="220"/>
      <c r="U187" s="220"/>
      <c r="V187" s="30"/>
      <c r="W187" s="116"/>
    </row>
    <row r="188" spans="1:24" s="528" customFormat="1" ht="45.95" customHeight="1" x14ac:dyDescent="0.2">
      <c r="A188" s="513"/>
      <c r="B188" s="514"/>
      <c r="C188" s="320"/>
      <c r="D188" s="515"/>
      <c r="E188" s="516"/>
      <c r="F188" s="516"/>
      <c r="G188" s="517"/>
      <c r="H188" s="514"/>
      <c r="I188" s="518"/>
      <c r="J188" s="518"/>
      <c r="K188" s="519"/>
      <c r="L188" s="520"/>
      <c r="M188" s="520"/>
      <c r="N188" s="521"/>
      <c r="O188" s="522"/>
      <c r="P188" s="516"/>
      <c r="Q188" s="523"/>
      <c r="R188" s="524"/>
      <c r="S188" s="525"/>
      <c r="T188" s="524"/>
      <c r="U188" s="524"/>
      <c r="V188" s="526"/>
      <c r="W188" s="527"/>
      <c r="X188" s="514"/>
    </row>
    <row r="189" spans="1:24" ht="12.95" customHeight="1" x14ac:dyDescent="0.2">
      <c r="A189" s="795" t="s">
        <v>175</v>
      </c>
      <c r="B189" s="791"/>
      <c r="C189" s="791"/>
      <c r="D189" s="791"/>
      <c r="E189" s="791"/>
      <c r="F189" s="791"/>
      <c r="G189" s="791"/>
      <c r="H189" s="791"/>
      <c r="I189" s="791"/>
      <c r="J189" s="791"/>
      <c r="K189" s="791"/>
      <c r="L189" s="791"/>
      <c r="M189" s="791"/>
      <c r="N189" s="176"/>
      <c r="O189" s="126"/>
      <c r="P189" s="117"/>
      <c r="Q189" s="223"/>
      <c r="R189" s="220"/>
      <c r="S189" s="222"/>
      <c r="T189" s="220"/>
      <c r="U189" s="220"/>
      <c r="V189" s="30"/>
      <c r="W189" s="116"/>
    </row>
    <row r="190" spans="1:24" ht="7.5" customHeight="1" x14ac:dyDescent="0.2">
      <c r="A190" s="281"/>
      <c r="B190" s="281"/>
      <c r="C190" s="281"/>
      <c r="D190" s="281"/>
      <c r="E190" s="281"/>
      <c r="F190" s="281"/>
      <c r="G190" s="304"/>
      <c r="H190" s="281"/>
      <c r="I190" s="281"/>
      <c r="J190" s="262"/>
      <c r="K190" s="262"/>
      <c r="L190" s="262"/>
      <c r="M190" s="262"/>
      <c r="N190" s="305"/>
      <c r="O190" s="126"/>
      <c r="P190" s="117"/>
      <c r="Q190" s="223"/>
      <c r="R190" s="220"/>
      <c r="S190" s="222"/>
      <c r="T190" s="220"/>
      <c r="U190" s="220"/>
      <c r="V190" s="30"/>
      <c r="W190" s="116"/>
    </row>
    <row r="191" spans="1:24" ht="12.95" customHeight="1" x14ac:dyDescent="0.2">
      <c r="A191" s="281"/>
      <c r="B191" s="690" t="s">
        <v>169</v>
      </c>
      <c r="C191" s="691"/>
      <c r="D191" s="691"/>
      <c r="E191" s="691"/>
      <c r="F191" s="691"/>
      <c r="G191" s="692"/>
      <c r="H191" s="690" t="s">
        <v>170</v>
      </c>
      <c r="I191" s="691"/>
      <c r="J191" s="692"/>
      <c r="K191" s="308" t="s">
        <v>171</v>
      </c>
      <c r="L191" s="308" t="s">
        <v>172</v>
      </c>
      <c r="M191" s="498"/>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x14ac:dyDescent="0.2">
      <c r="A200" s="281"/>
      <c r="B200" s="671"/>
      <c r="C200" s="672"/>
      <c r="D200" s="672"/>
      <c r="E200" s="672"/>
      <c r="F200" s="672"/>
      <c r="G200" s="673"/>
      <c r="H200" s="671"/>
      <c r="I200" s="672"/>
      <c r="J200" s="673"/>
      <c r="K200" s="306"/>
      <c r="L200" s="307"/>
      <c r="M200" s="529"/>
      <c r="N200" s="305"/>
      <c r="O200" s="126"/>
      <c r="P200" s="117"/>
      <c r="Q200" s="223"/>
      <c r="R200" s="220"/>
      <c r="S200" s="222"/>
      <c r="T200" s="220"/>
      <c r="U200" s="220"/>
      <c r="V200" s="30"/>
      <c r="W200" s="116"/>
    </row>
    <row r="201" spans="1:23" ht="12.95" customHeight="1" thickBot="1" x14ac:dyDescent="0.25">
      <c r="A201" s="281"/>
      <c r="B201" s="671"/>
      <c r="C201" s="672"/>
      <c r="D201" s="672"/>
      <c r="E201" s="672"/>
      <c r="F201" s="672"/>
      <c r="G201" s="673"/>
      <c r="H201" s="671"/>
      <c r="I201" s="672"/>
      <c r="J201" s="673"/>
      <c r="K201" s="309"/>
      <c r="L201" s="310"/>
      <c r="M201" s="529"/>
      <c r="N201" s="305"/>
      <c r="O201" s="126"/>
      <c r="P201" s="117"/>
      <c r="Q201" s="223"/>
      <c r="R201" s="220"/>
      <c r="S201" s="222"/>
      <c r="T201" s="220"/>
      <c r="U201" s="220"/>
      <c r="V201" s="30"/>
      <c r="W201" s="116"/>
    </row>
    <row r="202" spans="1:23" ht="12.95" customHeight="1" thickTop="1" x14ac:dyDescent="0.2">
      <c r="A202" s="281"/>
      <c r="B202" s="281"/>
      <c r="C202" s="281"/>
      <c r="D202" s="281"/>
      <c r="E202" s="281"/>
      <c r="F202" s="281"/>
      <c r="G202" s="304"/>
      <c r="H202" s="281"/>
      <c r="I202" s="281"/>
      <c r="J202" s="262" t="s">
        <v>173</v>
      </c>
      <c r="K202" s="588">
        <f>SUM(K192:K201)</f>
        <v>0</v>
      </c>
      <c r="L202" s="589">
        <f>SUM(L192:L201)</f>
        <v>0</v>
      </c>
      <c r="M202" s="494"/>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ht="12.95" customHeight="1" x14ac:dyDescent="0.2">
      <c r="A204" s="281"/>
      <c r="B204" s="281"/>
      <c r="C204" s="281"/>
      <c r="D204" s="281"/>
      <c r="E204" s="281"/>
      <c r="F204" s="281"/>
      <c r="G204" s="304"/>
      <c r="H204" s="281"/>
      <c r="I204" s="281"/>
      <c r="J204" s="262"/>
      <c r="K204" s="262"/>
      <c r="L204" s="262"/>
      <c r="M204" s="262"/>
      <c r="N204" s="305"/>
      <c r="O204" s="126"/>
      <c r="P204" s="117"/>
      <c r="Q204" s="223"/>
      <c r="R204" s="220"/>
      <c r="S204" s="222"/>
      <c r="T204" s="220"/>
      <c r="U204" s="220"/>
      <c r="V204" s="30"/>
      <c r="W204" s="116"/>
    </row>
    <row r="205" spans="1:23" s="2" customFormat="1" ht="15" x14ac:dyDescent="0.25">
      <c r="A205" s="699" t="s">
        <v>341</v>
      </c>
      <c r="B205" s="700"/>
      <c r="C205" s="700"/>
      <c r="D205" s="700"/>
      <c r="E205" s="700"/>
      <c r="F205" s="700"/>
      <c r="G205" s="700"/>
      <c r="H205" s="700"/>
      <c r="I205" s="700"/>
      <c r="J205" s="700"/>
      <c r="K205" s="700"/>
      <c r="L205" s="700"/>
      <c r="M205" s="700"/>
      <c r="P205" s="481"/>
      <c r="Q205" s="482"/>
      <c r="R205" s="483"/>
      <c r="S205" s="231"/>
      <c r="T205" s="483"/>
      <c r="U205" s="483"/>
      <c r="V205" s="30"/>
    </row>
    <row r="206" spans="1:23" s="67" customFormat="1" ht="131.25" customHeight="1" x14ac:dyDescent="0.2">
      <c r="A206" s="794" t="s">
        <v>342</v>
      </c>
      <c r="B206" s="794"/>
      <c r="C206" s="794"/>
      <c r="D206" s="794"/>
      <c r="E206" s="794"/>
      <c r="F206" s="794"/>
      <c r="G206" s="794"/>
      <c r="H206" s="794"/>
      <c r="I206" s="794"/>
      <c r="J206" s="794"/>
      <c r="K206" s="794"/>
      <c r="L206" s="794"/>
      <c r="M206" s="794"/>
      <c r="N206" s="548"/>
      <c r="V206" s="549"/>
    </row>
    <row r="207" spans="1:23" s="30" customFormat="1" ht="12" customHeight="1" x14ac:dyDescent="0.2">
      <c r="A207" s="484"/>
      <c r="B207" s="485"/>
      <c r="C207" s="485"/>
      <c r="D207" s="485"/>
      <c r="E207" s="485"/>
      <c r="F207" s="485"/>
      <c r="G207" s="485"/>
      <c r="H207" s="485"/>
      <c r="I207" s="485"/>
      <c r="J207" s="485"/>
      <c r="K207" s="485"/>
      <c r="L207" s="485"/>
      <c r="M207" s="485"/>
      <c r="N207" s="485"/>
      <c r="V207" s="278"/>
    </row>
    <row r="208" spans="1:23" s="30" customFormat="1" x14ac:dyDescent="0.2">
      <c r="A208" s="493"/>
      <c r="B208" s="799" t="s">
        <v>343</v>
      </c>
      <c r="C208" s="799"/>
      <c r="D208" s="799"/>
      <c r="E208" s="800"/>
      <c r="F208" s="487"/>
      <c r="G208" s="780" t="s">
        <v>344</v>
      </c>
      <c r="H208" s="705"/>
      <c r="I208" s="705"/>
      <c r="J208" s="705"/>
      <c r="K208" s="473"/>
      <c r="L208" s="473"/>
      <c r="M208" s="473"/>
      <c r="S208" s="278"/>
    </row>
    <row r="209" spans="1:23" s="30" customFormat="1" ht="23.25" customHeight="1" x14ac:dyDescent="0.2">
      <c r="A209" s="493"/>
      <c r="B209" s="801"/>
      <c r="C209" s="801"/>
      <c r="D209" s="801"/>
      <c r="E209" s="801"/>
      <c r="F209" s="487"/>
      <c r="G209" s="705"/>
      <c r="H209" s="705"/>
      <c r="I209" s="705"/>
      <c r="J209" s="705"/>
      <c r="K209" s="473"/>
      <c r="L209" s="776" t="s">
        <v>345</v>
      </c>
      <c r="M209" s="700"/>
      <c r="N209" s="510"/>
      <c r="S209" s="278"/>
    </row>
    <row r="210" spans="1:23" s="278" customFormat="1" ht="12.75" customHeight="1" x14ac:dyDescent="0.2">
      <c r="A210" s="493"/>
      <c r="B210" s="486" t="s">
        <v>346</v>
      </c>
      <c r="C210" s="486"/>
      <c r="D210" s="486" t="s">
        <v>347</v>
      </c>
      <c r="E210" s="488"/>
      <c r="F210" s="489"/>
      <c r="G210" s="490" t="s">
        <v>348</v>
      </c>
      <c r="H210" s="490"/>
      <c r="I210" s="490" t="s">
        <v>349</v>
      </c>
      <c r="J210" s="100"/>
      <c r="K210" s="472"/>
      <c r="L210" s="700"/>
      <c r="M210" s="700"/>
      <c r="N210" s="510"/>
      <c r="S210" s="30"/>
      <c r="V210" s="30"/>
    </row>
    <row r="211" spans="1:23" s="30" customFormat="1" x14ac:dyDescent="0.2">
      <c r="A211" s="493"/>
      <c r="B211" s="777">
        <f>D10</f>
        <v>0</v>
      </c>
      <c r="C211" s="777"/>
      <c r="D211" s="778">
        <f>F10</f>
        <v>0</v>
      </c>
      <c r="E211" s="779"/>
      <c r="F211" s="491"/>
      <c r="G211" s="796" t="str">
        <f>D63</f>
        <v>Sigle
(organisme / entreprise / …)</v>
      </c>
      <c r="H211" s="797"/>
      <c r="I211" s="774">
        <f>F63</f>
        <v>0</v>
      </c>
      <c r="J211" s="798"/>
      <c r="K211" s="798"/>
      <c r="L211" s="774">
        <f>J63</f>
        <v>0</v>
      </c>
      <c r="M211" s="775"/>
      <c r="N211" s="509"/>
    </row>
    <row r="212" spans="1:23" s="30" customFormat="1" x14ac:dyDescent="0.2">
      <c r="A212" s="493"/>
      <c r="B212" s="669" t="s">
        <v>350</v>
      </c>
      <c r="C212" s="670"/>
      <c r="D212" s="670"/>
      <c r="E212" s="670"/>
      <c r="F212" s="76"/>
      <c r="G212" s="773" t="s">
        <v>350</v>
      </c>
      <c r="H212" s="670"/>
      <c r="I212" s="670"/>
      <c r="J212" s="670"/>
      <c r="K212" s="670"/>
      <c r="L212" s="352"/>
      <c r="M212" s="352"/>
    </row>
    <row r="213" spans="1:23" s="30" customFormat="1" x14ac:dyDescent="0.2">
      <c r="A213" s="116"/>
      <c r="B213" s="670"/>
      <c r="C213" s="670"/>
      <c r="D213" s="670"/>
      <c r="E213" s="670"/>
      <c r="F213" s="353"/>
      <c r="G213" s="670"/>
      <c r="H213" s="670"/>
      <c r="I213" s="670"/>
      <c r="J213" s="670"/>
      <c r="K213" s="670"/>
      <c r="L213" s="352"/>
      <c r="M213" s="352"/>
    </row>
    <row r="214" spans="1:23" s="30" customFormat="1" ht="12" x14ac:dyDescent="0.2">
      <c r="A214" s="354"/>
      <c r="B214" s="670"/>
      <c r="C214" s="670"/>
      <c r="D214" s="670"/>
      <c r="E214" s="670"/>
      <c r="G214" s="670"/>
      <c r="H214" s="670"/>
      <c r="I214" s="670"/>
      <c r="J214" s="670"/>
      <c r="K214" s="670"/>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
      <c r="A224" s="281"/>
      <c r="B224" s="281"/>
      <c r="C224" s="281"/>
      <c r="D224" s="281"/>
      <c r="E224" s="281"/>
      <c r="F224" s="281"/>
      <c r="G224" s="304"/>
      <c r="H224" s="281"/>
      <c r="I224" s="281"/>
      <c r="J224" s="262"/>
      <c r="K224" s="262"/>
      <c r="L224" s="262"/>
      <c r="M224" s="262"/>
      <c r="N224" s="305"/>
      <c r="O224" s="126"/>
      <c r="P224" s="117"/>
      <c r="Q224" s="223"/>
      <c r="R224" s="220"/>
      <c r="S224" s="222"/>
      <c r="T224" s="220"/>
      <c r="U224" s="220"/>
      <c r="V224" s="30"/>
      <c r="W224" s="116"/>
    </row>
    <row r="225" spans="1:25" ht="12.95" customHeight="1" x14ac:dyDescent="0.25">
      <c r="A225" s="781" t="s">
        <v>139</v>
      </c>
      <c r="B225" s="700"/>
      <c r="C225" s="700"/>
      <c r="D225" s="700"/>
      <c r="E225" s="700"/>
      <c r="F225" s="700"/>
      <c r="G225" s="700"/>
      <c r="H225" s="700"/>
      <c r="I225" s="700"/>
      <c r="J225" s="700"/>
      <c r="K225" s="700"/>
      <c r="L225" s="700"/>
      <c r="M225" s="700"/>
      <c r="N225" s="176"/>
      <c r="O225" s="126"/>
      <c r="P225" s="117"/>
      <c r="Q225" s="223"/>
      <c r="R225" s="220"/>
      <c r="S225" s="222"/>
      <c r="T225" s="220"/>
      <c r="U225" s="220"/>
      <c r="V225" s="30"/>
      <c r="W225" s="116"/>
    </row>
    <row r="226" spans="1:25" ht="38.25" customHeight="1" x14ac:dyDescent="0.2">
      <c r="A226" s="116"/>
      <c r="B226" s="811" t="s">
        <v>177</v>
      </c>
      <c r="C226" s="812"/>
      <c r="D226" s="812"/>
      <c r="E226" s="812"/>
      <c r="F226" s="812"/>
      <c r="G226" s="812"/>
      <c r="H226" s="812"/>
      <c r="I226" s="812"/>
      <c r="J226" s="812"/>
      <c r="K226" s="812"/>
      <c r="L226" s="812"/>
      <c r="M226" s="812"/>
      <c r="N226" s="474"/>
      <c r="O226" s="126"/>
      <c r="P226" s="117"/>
      <c r="Q226" s="223"/>
      <c r="R226" s="220"/>
      <c r="S226" s="222"/>
      <c r="T226" s="220"/>
      <c r="U226" s="220"/>
      <c r="V226" s="30"/>
      <c r="W226" s="116"/>
    </row>
    <row r="227" spans="1:25" ht="25.5" customHeight="1" x14ac:dyDescent="0.2">
      <c r="A227" s="116"/>
      <c r="B227" s="813" t="s">
        <v>136</v>
      </c>
      <c r="C227" s="813"/>
      <c r="D227" s="813"/>
      <c r="E227" s="813"/>
      <c r="F227" s="813"/>
      <c r="G227" s="813"/>
      <c r="H227" s="813"/>
      <c r="I227" s="813"/>
      <c r="J227" s="813"/>
      <c r="K227" s="813"/>
      <c r="L227" s="813"/>
      <c r="M227" s="813"/>
      <c r="N227" s="475"/>
      <c r="O227" s="126"/>
      <c r="P227" s="117"/>
      <c r="Q227" s="223"/>
      <c r="R227" s="220"/>
      <c r="S227" s="222"/>
      <c r="T227" s="220"/>
      <c r="U227" s="220"/>
      <c r="V227" s="30"/>
      <c r="W227" s="116"/>
    </row>
    <row r="228" spans="1:25" ht="12.95" customHeight="1" x14ac:dyDescent="0.2">
      <c r="A228" s="116"/>
      <c r="B228" s="322" t="s">
        <v>178</v>
      </c>
      <c r="C228" s="311"/>
      <c r="D228" s="311"/>
      <c r="E228" s="311"/>
      <c r="F228" s="311"/>
      <c r="G228" s="311"/>
      <c r="H228" s="311"/>
      <c r="I228" s="281"/>
      <c r="J228" s="282"/>
      <c r="K228" s="282"/>
      <c r="L228" s="283"/>
      <c r="M228" s="283"/>
      <c r="N228" s="176"/>
      <c r="O228" s="126"/>
      <c r="P228" s="117"/>
      <c r="Q228" s="223"/>
      <c r="R228" s="220"/>
      <c r="S228" s="222"/>
      <c r="T228" s="220"/>
      <c r="U228" s="220"/>
      <c r="V228" s="30"/>
      <c r="W228" s="116"/>
    </row>
    <row r="229" spans="1:25" ht="12.95" customHeight="1" x14ac:dyDescent="0.2">
      <c r="A229" s="116"/>
      <c r="B229" s="311" t="s">
        <v>137</v>
      </c>
      <c r="C229" s="311"/>
      <c r="D229" s="311"/>
      <c r="E229" s="226"/>
      <c r="F229" s="319" t="s">
        <v>1</v>
      </c>
      <c r="G229" s="282"/>
      <c r="H229" s="282"/>
      <c r="I229" s="282"/>
      <c r="J229" s="282"/>
      <c r="K229" s="282"/>
      <c r="L229" s="283"/>
      <c r="M229" s="283"/>
      <c r="N229" s="176"/>
      <c r="O229" s="126" t="s">
        <v>1</v>
      </c>
      <c r="P229" s="117"/>
      <c r="Q229" s="223"/>
      <c r="R229" s="220"/>
      <c r="S229" s="222"/>
      <c r="T229" s="220"/>
      <c r="U229" s="220"/>
      <c r="V229" s="30"/>
      <c r="W229" s="116"/>
    </row>
    <row r="230" spans="1:25" s="93" customFormat="1" ht="12.95" customHeight="1" x14ac:dyDescent="0.2">
      <c r="A230" s="116"/>
      <c r="B230" s="311" t="s">
        <v>138</v>
      </c>
      <c r="C230" s="311"/>
      <c r="D230" s="311"/>
      <c r="E230" s="226"/>
      <c r="F230" s="319" t="s">
        <v>1</v>
      </c>
      <c r="G230" s="313"/>
      <c r="H230" s="312"/>
      <c r="I230" s="281"/>
      <c r="J230" s="282"/>
      <c r="K230" s="282"/>
      <c r="L230" s="283"/>
      <c r="M230" s="283"/>
      <c r="N230" s="176"/>
      <c r="O230" s="126" t="s">
        <v>2</v>
      </c>
      <c r="P230" s="117"/>
      <c r="Q230" s="223"/>
      <c r="R230" s="220"/>
      <c r="S230" s="222"/>
      <c r="T230" s="220"/>
      <c r="U230" s="220"/>
      <c r="V230" s="30"/>
      <c r="W230" s="116"/>
      <c r="Y230" s="133"/>
    </row>
    <row r="231" spans="1:25" s="93" customFormat="1" ht="12.95" customHeight="1" x14ac:dyDescent="0.2">
      <c r="A231" s="116"/>
      <c r="B231" s="311" t="s">
        <v>0</v>
      </c>
      <c r="C231" s="311"/>
      <c r="D231" s="311"/>
      <c r="E231" s="312"/>
      <c r="F231" s="312"/>
      <c r="G231" s="313"/>
      <c r="H231" s="312"/>
      <c r="I231" s="281"/>
      <c r="J231" s="282"/>
      <c r="K231" s="282"/>
      <c r="L231" s="319" t="s">
        <v>1</v>
      </c>
      <c r="M231" s="319"/>
      <c r="N231" s="176"/>
      <c r="O231" s="126"/>
      <c r="P231" s="117"/>
      <c r="Q231" s="223"/>
      <c r="R231" s="220"/>
      <c r="S231" s="222"/>
      <c r="T231" s="220"/>
      <c r="U231" s="220"/>
      <c r="V231" s="30"/>
      <c r="W231" s="116"/>
    </row>
    <row r="232" spans="1:25" s="93" customFormat="1" ht="27.95" customHeight="1" x14ac:dyDescent="0.2">
      <c r="B232" s="814" t="s">
        <v>3</v>
      </c>
      <c r="C232" s="705"/>
      <c r="D232" s="705"/>
      <c r="E232" s="705"/>
      <c r="F232" s="705"/>
      <c r="G232" s="705"/>
      <c r="H232" s="705"/>
      <c r="I232" s="705"/>
      <c r="J232" s="705"/>
      <c r="K232" s="705"/>
      <c r="L232" s="705"/>
      <c r="M232" s="705"/>
      <c r="N232" s="176"/>
      <c r="O232" s="126"/>
      <c r="P232" s="117"/>
      <c r="Q232" s="223"/>
      <c r="R232" s="220"/>
      <c r="S232" s="220"/>
      <c r="T232" s="220"/>
      <c r="U232" s="220"/>
      <c r="V232" s="30"/>
      <c r="W232" s="116"/>
    </row>
    <row r="233" spans="1:25" s="22" customFormat="1" x14ac:dyDescent="0.2">
      <c r="A233" s="21"/>
      <c r="B233" s="320"/>
      <c r="C233" s="21"/>
      <c r="D233" s="21"/>
      <c r="E233" s="21"/>
      <c r="F233" s="21"/>
      <c r="G233" s="320"/>
      <c r="H233" s="21"/>
      <c r="I233" s="321"/>
      <c r="J233" s="321"/>
      <c r="K233" s="321"/>
      <c r="L233" s="320"/>
      <c r="M233" s="320"/>
      <c r="N233" s="21"/>
      <c r="O233" s="21"/>
      <c r="P233" s="21"/>
      <c r="W233" s="23"/>
    </row>
    <row r="234" spans="1:25" s="228" customFormat="1" ht="15" x14ac:dyDescent="0.25">
      <c r="A234" s="817" t="s">
        <v>227</v>
      </c>
      <c r="B234" s="818"/>
      <c r="C234" s="818"/>
      <c r="D234" s="818"/>
      <c r="E234" s="818"/>
      <c r="F234" s="818"/>
      <c r="G234" s="818"/>
      <c r="H234" s="818"/>
      <c r="I234" s="818"/>
      <c r="J234" s="818"/>
      <c r="K234" s="818"/>
      <c r="L234" s="818"/>
      <c r="M234" s="818"/>
      <c r="N234" s="227"/>
      <c r="O234" s="227"/>
      <c r="P234" s="227"/>
      <c r="V234" s="230"/>
      <c r="W234" s="23"/>
      <c r="X234" s="22"/>
    </row>
    <row r="235" spans="1:25" s="228" customFormat="1" ht="67.7" customHeight="1" x14ac:dyDescent="0.2">
      <c r="A235" s="450"/>
      <c r="B235" s="815" t="s">
        <v>231</v>
      </c>
      <c r="C235" s="816"/>
      <c r="D235" s="816"/>
      <c r="E235" s="816"/>
      <c r="F235" s="816"/>
      <c r="G235" s="816"/>
      <c r="H235" s="816"/>
      <c r="I235" s="816"/>
      <c r="J235" s="816"/>
      <c r="K235" s="816"/>
      <c r="L235" s="816"/>
      <c r="M235" s="816"/>
      <c r="N235" s="480"/>
      <c r="O235" s="227"/>
      <c r="P235" s="227"/>
      <c r="V235" s="230"/>
      <c r="W235" s="23"/>
      <c r="X235" s="22"/>
    </row>
    <row r="236" spans="1:25" s="22" customFormat="1" x14ac:dyDescent="0.2">
      <c r="A236" s="25"/>
      <c r="B236" s="417"/>
      <c r="C236" s="450"/>
      <c r="D236" s="417"/>
      <c r="E236" s="450"/>
      <c r="F236" s="417"/>
      <c r="G236" s="417"/>
      <c r="H236" s="417"/>
      <c r="I236" s="417"/>
      <c r="J236" s="417"/>
      <c r="K236" s="417"/>
      <c r="L236" s="417"/>
      <c r="M236" s="417"/>
      <c r="N236" s="21"/>
      <c r="O236" s="21"/>
      <c r="P236" s="21"/>
      <c r="W236" s="23"/>
    </row>
    <row r="237" spans="1:25" s="228" customFormat="1" x14ac:dyDescent="0.2">
      <c r="A237" s="25"/>
      <c r="B237" s="819" t="s">
        <v>280</v>
      </c>
      <c r="C237" s="819"/>
      <c r="D237" s="819"/>
      <c r="E237" s="819"/>
      <c r="F237" s="819"/>
      <c r="G237" s="819"/>
      <c r="H237" s="820"/>
      <c r="I237" s="820"/>
      <c r="J237" s="319"/>
      <c r="K237" s="417"/>
      <c r="L237" s="417"/>
      <c r="M237" s="417"/>
      <c r="N237" s="21"/>
      <c r="O237" s="227"/>
      <c r="P237" s="227"/>
      <c r="V237" s="230"/>
      <c r="W237" s="23"/>
      <c r="X237" s="22"/>
    </row>
    <row r="238" spans="1:25" s="228" customFormat="1" ht="3.75" customHeight="1" x14ac:dyDescent="0.2">
      <c r="A238" s="25"/>
      <c r="B238" s="451"/>
      <c r="C238" s="451"/>
      <c r="D238" s="451"/>
      <c r="E238" s="451"/>
      <c r="F238" s="451"/>
      <c r="G238" s="451"/>
      <c r="H238" s="22"/>
      <c r="I238" s="22"/>
      <c r="J238" s="384"/>
      <c r="K238" s="417"/>
      <c r="L238" s="417"/>
      <c r="M238" s="417"/>
      <c r="N238" s="21"/>
      <c r="O238" s="227"/>
      <c r="P238" s="227"/>
      <c r="V238" s="230"/>
      <c r="W238" s="23"/>
      <c r="X238" s="22"/>
    </row>
    <row r="239" spans="1:25" s="228" customFormat="1" x14ac:dyDescent="0.2">
      <c r="A239" s="25"/>
      <c r="B239" s="819" t="s">
        <v>228</v>
      </c>
      <c r="C239" s="819"/>
      <c r="D239" s="819"/>
      <c r="E239" s="819"/>
      <c r="F239" s="819"/>
      <c r="G239" s="819"/>
      <c r="H239" s="820"/>
      <c r="I239" s="820"/>
      <c r="J239" s="319"/>
      <c r="K239" s="417"/>
      <c r="L239" s="417"/>
      <c r="M239" s="417"/>
      <c r="N239" s="21"/>
      <c r="O239" s="227"/>
      <c r="P239" s="227"/>
      <c r="V239" s="230"/>
      <c r="W239" s="23"/>
      <c r="X239" s="22"/>
    </row>
    <row r="240" spans="1:25" s="228" customFormat="1" ht="3.75" customHeight="1" x14ac:dyDescent="0.2">
      <c r="A240" s="25"/>
      <c r="B240" s="231"/>
      <c r="C240" s="231"/>
      <c r="D240" s="231"/>
      <c r="E240" s="231"/>
      <c r="F240" s="231"/>
      <c r="G240" s="231"/>
      <c r="H240" s="22"/>
      <c r="I240" s="22"/>
      <c r="J240"/>
      <c r="K240" s="417"/>
      <c r="L240" s="417"/>
      <c r="M240" s="417"/>
      <c r="N240" s="21"/>
      <c r="O240" s="227"/>
      <c r="P240" s="227"/>
      <c r="V240" s="230"/>
      <c r="W240" s="23"/>
      <c r="X240" s="22"/>
    </row>
    <row r="241" spans="1:24" s="228" customFormat="1" x14ac:dyDescent="0.2">
      <c r="A241" s="25"/>
      <c r="B241" s="819" t="s">
        <v>229</v>
      </c>
      <c r="C241" s="819"/>
      <c r="D241" s="819"/>
      <c r="E241" s="819"/>
      <c r="F241" s="819"/>
      <c r="G241" s="819"/>
      <c r="H241" s="820"/>
      <c r="I241" s="820"/>
      <c r="J241" s="319"/>
      <c r="K241" s="417"/>
      <c r="L241" s="417"/>
      <c r="M241" s="417"/>
      <c r="N241" s="21"/>
      <c r="O241" s="227"/>
      <c r="P241" s="227"/>
      <c r="V241" s="230"/>
      <c r="W241" s="23"/>
      <c r="X241" s="22"/>
    </row>
    <row r="242" spans="1:24" s="228" customFormat="1" ht="3.75" customHeight="1" x14ac:dyDescent="0.2">
      <c r="A242" s="25"/>
      <c r="B242" s="231"/>
      <c r="C242" s="231"/>
      <c r="D242" s="231"/>
      <c r="E242" s="231"/>
      <c r="F242" s="231"/>
      <c r="G242" s="231"/>
      <c r="H242" s="231"/>
      <c r="I242" s="22"/>
      <c r="J242"/>
      <c r="K242" s="417"/>
      <c r="L242" s="417"/>
      <c r="M242" s="417"/>
      <c r="N242" s="21"/>
      <c r="O242" s="227"/>
      <c r="P242" s="227"/>
      <c r="V242" s="230"/>
      <c r="W242" s="23"/>
      <c r="X242" s="22"/>
    </row>
    <row r="243" spans="1:24" s="228" customFormat="1" x14ac:dyDescent="0.2">
      <c r="A243" s="25"/>
      <c r="B243" s="819" t="s">
        <v>230</v>
      </c>
      <c r="C243" s="820"/>
      <c r="D243" s="820"/>
      <c r="E243" s="820"/>
      <c r="F243" s="820"/>
      <c r="G243" s="820"/>
      <c r="H243" s="820"/>
      <c r="I243" s="820"/>
      <c r="J243" s="319"/>
      <c r="K243" s="22"/>
      <c r="L243" s="417"/>
      <c r="M243" s="417"/>
      <c r="N243" s="21"/>
      <c r="O243" s="227"/>
      <c r="P243" s="227"/>
      <c r="V243" s="230"/>
      <c r="W243" s="23"/>
      <c r="X243" s="22"/>
    </row>
    <row r="244" spans="1:24" s="228" customFormat="1" ht="3.75" customHeight="1" x14ac:dyDescent="0.2">
      <c r="A244" s="25"/>
      <c r="B244" s="231"/>
      <c r="C244" s="231"/>
      <c r="D244" s="231"/>
      <c r="E244" s="231"/>
      <c r="F244" s="231"/>
      <c r="G244" s="231"/>
      <c r="H244" s="231"/>
      <c r="I244" s="231"/>
      <c r="J244" s="229"/>
      <c r="K244" s="417"/>
      <c r="L244" s="417"/>
      <c r="M244" s="417"/>
      <c r="N244" s="21"/>
      <c r="O244" s="227"/>
      <c r="P244" s="227"/>
      <c r="V244" s="230"/>
      <c r="W244" s="23"/>
      <c r="X244" s="22"/>
    </row>
    <row r="245" spans="1:24" s="228" customFormat="1" x14ac:dyDescent="0.2">
      <c r="A245" s="25"/>
      <c r="B245" s="24" t="s">
        <v>240</v>
      </c>
      <c r="C245" s="24"/>
      <c r="D245" s="24"/>
      <c r="E245" s="452"/>
      <c r="F245" s="452"/>
      <c r="G245" s="452"/>
      <c r="H245" s="452"/>
      <c r="I245" s="453"/>
      <c r="J245" s="417"/>
      <c r="K245" s="417"/>
      <c r="L245" s="417"/>
      <c r="M245" s="417"/>
      <c r="N245" s="2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821"/>
      <c r="C251" s="821"/>
      <c r="D251" s="821"/>
      <c r="E251" s="821"/>
      <c r="F251" s="821"/>
      <c r="G251" s="821"/>
      <c r="H251" s="821"/>
      <c r="I251" s="821"/>
      <c r="J251" s="821"/>
      <c r="K251" s="821"/>
      <c r="L251" s="821"/>
      <c r="M251" s="821"/>
      <c r="N251" s="511"/>
      <c r="O251" s="227"/>
      <c r="P251" s="227"/>
      <c r="V251" s="230"/>
      <c r="W251" s="23"/>
      <c r="X251" s="22"/>
    </row>
    <row r="252" spans="1:24" s="228" customFormat="1" x14ac:dyDescent="0.2">
      <c r="A252" s="25"/>
      <c r="B252" s="417"/>
      <c r="C252" s="450"/>
      <c r="D252" s="417"/>
      <c r="E252" s="450"/>
      <c r="F252" s="417"/>
      <c r="G252" s="417"/>
      <c r="H252" s="417"/>
      <c r="I252" s="417"/>
      <c r="J252" s="417"/>
      <c r="K252" s="417"/>
      <c r="L252" s="417"/>
      <c r="M252" s="417"/>
      <c r="N252" s="21"/>
      <c r="O252" s="227"/>
      <c r="P252" s="227"/>
      <c r="V252" s="230"/>
      <c r="W252" s="23"/>
      <c r="X252" s="22"/>
    </row>
    <row r="253" spans="1:24" ht="15" x14ac:dyDescent="0.25">
      <c r="A253" s="404" t="s">
        <v>239</v>
      </c>
      <c r="B253" s="289"/>
      <c r="C253" s="289"/>
      <c r="D253" s="289"/>
      <c r="E253" s="290"/>
      <c r="F253" s="290"/>
      <c r="G253" s="290"/>
      <c r="H253" s="290"/>
      <c r="I253" s="290"/>
      <c r="J253" s="290"/>
      <c r="K253" s="290"/>
      <c r="L253" s="290"/>
      <c r="M253" s="290"/>
      <c r="N253" s="290"/>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0" spans="1:23" x14ac:dyDescent="0.2">
      <c r="A260" s="290"/>
      <c r="B260" s="822"/>
      <c r="C260" s="822"/>
      <c r="D260" s="822"/>
      <c r="E260" s="822"/>
      <c r="F260" s="822"/>
      <c r="G260" s="822"/>
      <c r="H260" s="822"/>
      <c r="I260" s="822"/>
      <c r="J260" s="822"/>
      <c r="K260" s="822"/>
      <c r="L260" s="822"/>
      <c r="M260" s="822"/>
      <c r="N260" s="512"/>
      <c r="W260" s="116"/>
    </row>
    <row r="262" spans="1:23" s="30" customFormat="1" x14ac:dyDescent="0.2">
      <c r="A262" s="354"/>
      <c r="B262" s="76"/>
      <c r="C262" s="128"/>
      <c r="D262" s="353"/>
      <c r="E262" s="76"/>
      <c r="F262" s="128"/>
      <c r="G262" s="353"/>
      <c r="H262" s="353"/>
      <c r="N262" s="352"/>
      <c r="V262" s="51"/>
    </row>
    <row r="263" spans="1:23" s="30" customFormat="1" ht="24" customHeight="1" x14ac:dyDescent="0.2">
      <c r="A263" s="809" t="s">
        <v>112</v>
      </c>
      <c r="B263" s="700"/>
      <c r="C263" s="700"/>
      <c r="D263" s="700"/>
      <c r="E263" s="700"/>
      <c r="F263" s="700"/>
      <c r="G263" s="700"/>
      <c r="H263" s="700"/>
      <c r="I263" s="700"/>
      <c r="J263" s="700"/>
      <c r="K263" s="700"/>
      <c r="L263" s="700"/>
      <c r="M263" s="700"/>
      <c r="N263" s="479"/>
      <c r="V263" s="51"/>
    </row>
    <row r="264" spans="1:23" s="30" customFormat="1" ht="38.25" customHeight="1" x14ac:dyDescent="0.2">
      <c r="A264" s="810" t="s">
        <v>121</v>
      </c>
      <c r="B264" s="700"/>
      <c r="C264" s="700"/>
      <c r="D264" s="700"/>
      <c r="E264" s="700"/>
      <c r="F264" s="700"/>
      <c r="G264" s="700"/>
      <c r="H264" s="700"/>
      <c r="I264" s="700"/>
      <c r="J264" s="700"/>
      <c r="K264" s="700"/>
      <c r="L264" s="700"/>
      <c r="M264" s="700"/>
      <c r="N264" s="476"/>
      <c r="S264" s="51"/>
      <c r="V264" s="51"/>
    </row>
    <row r="267" spans="1:23" s="30" customFormat="1" x14ac:dyDescent="0.2">
      <c r="A267" s="354"/>
      <c r="B267" s="128"/>
      <c r="C267" s="487"/>
      <c r="D267" s="492"/>
      <c r="E267" s="128"/>
      <c r="F267" s="353"/>
      <c r="G267" s="128"/>
      <c r="H267" s="128"/>
      <c r="I267" s="128"/>
      <c r="J267" s="353"/>
      <c r="L267" s="352"/>
      <c r="M267" s="352"/>
    </row>
    <row r="277" spans="1:5" x14ac:dyDescent="0.2">
      <c r="A277" s="457"/>
      <c r="B277" s="456"/>
      <c r="C277" s="456"/>
      <c r="D277" s="456"/>
      <c r="E277" s="456"/>
    </row>
  </sheetData>
  <mergeCells count="211">
    <mergeCell ref="N164:N168"/>
    <mergeCell ref="N159:N161"/>
    <mergeCell ref="N118:N123"/>
    <mergeCell ref="N127:N132"/>
    <mergeCell ref="O118:O123"/>
    <mergeCell ref="O97:O103"/>
    <mergeCell ref="O109:O115"/>
    <mergeCell ref="N143:N148"/>
    <mergeCell ref="N87:N92"/>
    <mergeCell ref="N98:N103"/>
    <mergeCell ref="N110:N115"/>
    <mergeCell ref="N151:N156"/>
    <mergeCell ref="N135:N139"/>
    <mergeCell ref="A264:M264"/>
    <mergeCell ref="B226:M226"/>
    <mergeCell ref="B227:M227"/>
    <mergeCell ref="B232:M232"/>
    <mergeCell ref="B235:M235"/>
    <mergeCell ref="A234:M234"/>
    <mergeCell ref="B241:I241"/>
    <mergeCell ref="B239:I239"/>
    <mergeCell ref="B237:I237"/>
    <mergeCell ref="B246:M251"/>
    <mergeCell ref="B254:M260"/>
    <mergeCell ref="A263:M263"/>
    <mergeCell ref="L211:M211"/>
    <mergeCell ref="L209:M210"/>
    <mergeCell ref="B211:C211"/>
    <mergeCell ref="D211:E211"/>
    <mergeCell ref="A225:M225"/>
    <mergeCell ref="A206:M206"/>
    <mergeCell ref="A205:M205"/>
    <mergeCell ref="A189:M189"/>
    <mergeCell ref="G211:H211"/>
    <mergeCell ref="J74:M74"/>
    <mergeCell ref="A72:M72"/>
    <mergeCell ref="J68:K68"/>
    <mergeCell ref="C102:D102"/>
    <mergeCell ref="D187:E187"/>
    <mergeCell ref="J186:K186"/>
    <mergeCell ref="J187:K187"/>
    <mergeCell ref="D56:E56"/>
    <mergeCell ref="D66:E66"/>
    <mergeCell ref="D63:E63"/>
    <mergeCell ref="C89:H89"/>
    <mergeCell ref="C88:H88"/>
    <mergeCell ref="I69:K69"/>
    <mergeCell ref="D74:E74"/>
    <mergeCell ref="E82:F82"/>
    <mergeCell ref="D186:E186"/>
    <mergeCell ref="C100:D100"/>
    <mergeCell ref="B52:C57"/>
    <mergeCell ref="D54:E54"/>
    <mergeCell ref="D52:E52"/>
    <mergeCell ref="C98:D98"/>
    <mergeCell ref="E98:I98"/>
    <mergeCell ref="C97:D97"/>
    <mergeCell ref="E97:I97"/>
    <mergeCell ref="B86:H86"/>
    <mergeCell ref="B82:C82"/>
    <mergeCell ref="F74:H74"/>
    <mergeCell ref="B12:C12"/>
    <mergeCell ref="B1:E1"/>
    <mergeCell ref="F1:M1"/>
    <mergeCell ref="F32:K32"/>
    <mergeCell ref="B69:D69"/>
    <mergeCell ref="F66:K66"/>
    <mergeCell ref="H67:K67"/>
    <mergeCell ref="J57:K57"/>
    <mergeCell ref="F10:H10"/>
    <mergeCell ref="D10:E10"/>
    <mergeCell ref="D31:E31"/>
    <mergeCell ref="D33:E33"/>
    <mergeCell ref="D67:E67"/>
    <mergeCell ref="G37:H37"/>
    <mergeCell ref="D53:E53"/>
    <mergeCell ref="B37:D37"/>
    <mergeCell ref="E39:H39"/>
    <mergeCell ref="H45:I45"/>
    <mergeCell ref="C41:D41"/>
    <mergeCell ref="E49:F49"/>
    <mergeCell ref="B43:D43"/>
    <mergeCell ref="E44:I44"/>
    <mergeCell ref="E43:J43"/>
    <mergeCell ref="F52:K52"/>
    <mergeCell ref="G4:K4"/>
    <mergeCell ref="H7:J7"/>
    <mergeCell ref="J6:K6"/>
    <mergeCell ref="J5:M5"/>
    <mergeCell ref="L6:M6"/>
    <mergeCell ref="D18:E18"/>
    <mergeCell ref="H18:K18"/>
    <mergeCell ref="D17:E17"/>
    <mergeCell ref="E11:F11"/>
    <mergeCell ref="H12:K12"/>
    <mergeCell ref="E12:F12"/>
    <mergeCell ref="D14:E14"/>
    <mergeCell ref="F14:K14"/>
    <mergeCell ref="D15:E15"/>
    <mergeCell ref="D16:E16"/>
    <mergeCell ref="F16:K16"/>
    <mergeCell ref="F17:K17"/>
    <mergeCell ref="I49:K49"/>
    <mergeCell ref="B25:D25"/>
    <mergeCell ref="D29:E29"/>
    <mergeCell ref="F29:K29"/>
    <mergeCell ref="D30:E30"/>
    <mergeCell ref="B39:D39"/>
    <mergeCell ref="I41:K41"/>
    <mergeCell ref="E41:G41"/>
    <mergeCell ref="B49:D49"/>
    <mergeCell ref="J34:K34"/>
    <mergeCell ref="K45:M45"/>
    <mergeCell ref="B24:D24"/>
    <mergeCell ref="I25:K25"/>
    <mergeCell ref="H33:K33"/>
    <mergeCell ref="J19:K19"/>
    <mergeCell ref="B23:D23"/>
    <mergeCell ref="E24:G24"/>
    <mergeCell ref="E25:H25"/>
    <mergeCell ref="E23:L23"/>
    <mergeCell ref="E27:G27"/>
    <mergeCell ref="B29:C34"/>
    <mergeCell ref="F31:K31"/>
    <mergeCell ref="D32:E32"/>
    <mergeCell ref="B14:C19"/>
    <mergeCell ref="E100:I100"/>
    <mergeCell ref="C90:H90"/>
    <mergeCell ref="C91:H91"/>
    <mergeCell ref="C92:H92"/>
    <mergeCell ref="C99:D99"/>
    <mergeCell ref="E99:I99"/>
    <mergeCell ref="F54:K54"/>
    <mergeCell ref="D55:E55"/>
    <mergeCell ref="F55:K55"/>
    <mergeCell ref="H56:K56"/>
    <mergeCell ref="A77:M77"/>
    <mergeCell ref="D80:E80"/>
    <mergeCell ref="F80:H80"/>
    <mergeCell ref="D65:E65"/>
    <mergeCell ref="B62:C68"/>
    <mergeCell ref="D62:E62"/>
    <mergeCell ref="H82:K82"/>
    <mergeCell ref="C93:H93"/>
    <mergeCell ref="E81:F81"/>
    <mergeCell ref="F63:G63"/>
    <mergeCell ref="D64:E64"/>
    <mergeCell ref="F65:K65"/>
    <mergeCell ref="E69:F69"/>
    <mergeCell ref="F62:M62"/>
    <mergeCell ref="C101:D101"/>
    <mergeCell ref="B198:G198"/>
    <mergeCell ref="H198:J198"/>
    <mergeCell ref="B194:G194"/>
    <mergeCell ref="H194:J194"/>
    <mergeCell ref="B197:G197"/>
    <mergeCell ref="H197:J197"/>
    <mergeCell ref="E109:I109"/>
    <mergeCell ref="C113:D113"/>
    <mergeCell ref="C112:D112"/>
    <mergeCell ref="C103:D103"/>
    <mergeCell ref="E103:I103"/>
    <mergeCell ref="C109:D109"/>
    <mergeCell ref="E112:I112"/>
    <mergeCell ref="C110:D110"/>
    <mergeCell ref="E110:I110"/>
    <mergeCell ref="C111:D111"/>
    <mergeCell ref="E111:I111"/>
    <mergeCell ref="E101:I101"/>
    <mergeCell ref="H192:J192"/>
    <mergeCell ref="C104:I104"/>
    <mergeCell ref="E102:I102"/>
    <mergeCell ref="D185:G185"/>
    <mergeCell ref="C116:I116"/>
    <mergeCell ref="C115:D115"/>
    <mergeCell ref="B191:G191"/>
    <mergeCell ref="H191:J191"/>
    <mergeCell ref="C167:I167"/>
    <mergeCell ref="C168:I168"/>
    <mergeCell ref="C124:I124"/>
    <mergeCell ref="H193:J193"/>
    <mergeCell ref="E113:I113"/>
    <mergeCell ref="C114:D114"/>
    <mergeCell ref="E114:I114"/>
    <mergeCell ref="C121:D121"/>
    <mergeCell ref="E121:I121"/>
    <mergeCell ref="E115:I115"/>
    <mergeCell ref="B199:G199"/>
    <mergeCell ref="H199:J199"/>
    <mergeCell ref="B195:G195"/>
    <mergeCell ref="H195:J195"/>
    <mergeCell ref="B196:G196"/>
    <mergeCell ref="H196:J196"/>
    <mergeCell ref="H201:J201"/>
    <mergeCell ref="B243:I243"/>
    <mergeCell ref="C122:D122"/>
    <mergeCell ref="E122:I122"/>
    <mergeCell ref="B201:G201"/>
    <mergeCell ref="C123:D123"/>
    <mergeCell ref="E123:I123"/>
    <mergeCell ref="C161:I161"/>
    <mergeCell ref="C166:I166"/>
    <mergeCell ref="B200:G200"/>
    <mergeCell ref="B193:G193"/>
    <mergeCell ref="B192:G192"/>
    <mergeCell ref="H200:J200"/>
    <mergeCell ref="G208:J209"/>
    <mergeCell ref="B212:E214"/>
    <mergeCell ref="G212:K214"/>
    <mergeCell ref="I211:K211"/>
    <mergeCell ref="B208:E209"/>
  </mergeCells>
  <phoneticPr fontId="29" type="noConversion"/>
  <conditionalFormatting sqref="L211">
    <cfRule type="cellIs" dxfId="13" priority="1" stopIfTrue="1" operator="equal">
      <formula>""""""</formula>
    </cfRule>
  </conditionalFormatting>
  <conditionalFormatting sqref="K181">
    <cfRule type="expression" dxfId="12" priority="2" stopIfTrue="1">
      <formula>$G$181="Oui"</formula>
    </cfRule>
  </conditionalFormatting>
  <conditionalFormatting sqref="C166:I168 K166:K168 P166:P168">
    <cfRule type="expression" dxfId="11" priority="3" stopIfTrue="1">
      <formula>$L$25="Coût complet"</formula>
    </cfRule>
  </conditionalFormatting>
  <conditionalFormatting sqref="C161:I161">
    <cfRule type="expression" dxfId="10" priority="4" stopIfTrue="1">
      <formula>$L$25="Coût marginal"</formula>
    </cfRule>
  </conditionalFormatting>
  <conditionalFormatting sqref="K161 P161">
    <cfRule type="expression" dxfId="9" priority="5" stopIfTrue="1">
      <formula>$L$25="Coût marginal"</formula>
    </cfRule>
  </conditionalFormatting>
  <conditionalFormatting sqref="O74:O76 O80 O10">
    <cfRule type="cellIs" dxfId="8" priority="6" stopIfTrue="1" operator="notEqual">
      <formula>""""""</formula>
    </cfRule>
  </conditionalFormatting>
  <conditionalFormatting sqref="J27:N27">
    <cfRule type="expression" dxfId="7" priority="7" stopIfTrue="1">
      <formula>$E$27="Autre"</formula>
    </cfRule>
  </conditionalFormatting>
  <dataValidations count="10">
    <dataValidation type="list" allowBlank="1" showInputMessage="1" showErrorMessage="1" sqref="J237 J239 J241 J243 L231:M231 F229:F230">
      <formula1>$O$229:$O$230</formula1>
    </dataValidation>
    <dataValidation type="list" allowBlank="1" showInputMessage="1" showErrorMessage="1" sqref="E229:E230 H78 H60 H8">
      <formula1>#REF!</formula1>
    </dataValidation>
    <dataValidation type="list" allowBlank="1" showInputMessage="1" showErrorMessage="1" sqref="G181">
      <formula1>$P$181:$P$182</formula1>
    </dataValidation>
    <dataValidation type="list" allowBlank="1" showInputMessage="1" showErrorMessage="1" sqref="C121:D123 C109:D115">
      <formula1>$Q$109:$Q$114</formula1>
    </dataValidation>
    <dataValidation type="list" allowBlank="1" showInputMessage="1" showErrorMessage="1" sqref="C97:C103">
      <formula1>$P$97:$P$102</formula1>
    </dataValidation>
    <dataValidation type="list" allowBlank="1" showInputMessage="1" showErrorMessage="1" sqref="B74:B76 B80 F45 B10">
      <formula1>$Q$2:$Q$3</formula1>
    </dataValidation>
    <dataValidation type="list" allowBlank="1" showInputMessage="1" showErrorMessage="1" sqref="E37">
      <formula1>$V$2:$V$54</formula1>
    </dataValidation>
    <dataValidation type="list" allowBlank="1" showInputMessage="1" showErrorMessage="1" sqref="E27:G27">
      <formula1>$S$18:$S$40</formula1>
    </dataValidation>
    <dataValidation type="list" allowBlank="1" showInputMessage="1" showErrorMessage="1" sqref="L25:M25">
      <formula1>$P$2:$P$3</formula1>
    </dataValidation>
    <dataValidation type="list" allowBlank="1" showInputMessage="1" showErrorMessage="1" sqref="E25:H25">
      <formula1>$S$2:$S$9</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3" max="16383" man="1"/>
    <brk id="187" max="12"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indexed="15"/>
  </sheetPr>
  <dimension ref="A1:Y277"/>
  <sheetViews>
    <sheetView zoomScaleNormal="100" workbookViewId="0">
      <selection activeCell="C4" sqref="C4"/>
    </sheetView>
  </sheetViews>
  <sheetFormatPr baseColWidth="10" defaultColWidth="11.42578125" defaultRowHeight="12.75" x14ac:dyDescent="0.2"/>
  <cols>
    <col min="1" max="1" width="8.1406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5" width="12.42578125" style="133" customWidth="1"/>
    <col min="16"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customWidth="1"/>
    <col min="24" max="24" width="11.42578125" style="93"/>
    <col min="25" max="16384" width="11.42578125" style="133"/>
  </cols>
  <sheetData>
    <row r="1" spans="1:25" s="93" customFormat="1" ht="78" customHeight="1" x14ac:dyDescent="0.2">
      <c r="A1" s="599"/>
      <c r="B1" s="663"/>
      <c r="C1" s="664"/>
      <c r="D1" s="664"/>
      <c r="E1" s="665"/>
      <c r="F1" s="666" t="s">
        <v>368</v>
      </c>
      <c r="G1" s="667"/>
      <c r="H1" s="667"/>
      <c r="I1" s="667"/>
      <c r="J1" s="667"/>
      <c r="K1" s="667"/>
      <c r="L1" s="667"/>
      <c r="M1" s="668"/>
      <c r="N1" s="505"/>
      <c r="O1" s="181"/>
      <c r="P1" s="67"/>
      <c r="Q1" s="67" t="s">
        <v>59</v>
      </c>
      <c r="R1" s="67" t="s">
        <v>57</v>
      </c>
      <c r="S1" s="67" t="s">
        <v>40</v>
      </c>
      <c r="T1" s="130" t="s">
        <v>92</v>
      </c>
      <c r="U1" s="130" t="s">
        <v>98</v>
      </c>
      <c r="V1" s="67" t="s">
        <v>105</v>
      </c>
      <c r="W1" s="136"/>
      <c r="Y1" s="67"/>
    </row>
    <row r="2" spans="1:25" s="93" customFormat="1" ht="12.75" customHeight="1" x14ac:dyDescent="0.2">
      <c r="G2" s="4"/>
      <c r="H2" s="182"/>
      <c r="I2" s="98"/>
      <c r="J2" s="188"/>
      <c r="K2" s="188"/>
      <c r="L2" s="188"/>
      <c r="M2" s="188"/>
      <c r="N2" s="455"/>
      <c r="O2" s="181"/>
      <c r="P2" s="93" t="s">
        <v>108</v>
      </c>
      <c r="Q2" s="93" t="s">
        <v>58</v>
      </c>
      <c r="R2" s="93" t="s">
        <v>51</v>
      </c>
      <c r="S2" s="137" t="s">
        <v>363</v>
      </c>
      <c r="T2" s="167">
        <f>IF(L25="Coût marginal",1,2)</f>
        <v>2</v>
      </c>
      <c r="V2" s="428" t="s">
        <v>246</v>
      </c>
      <c r="W2" s="135"/>
    </row>
    <row r="3" spans="1:25" s="93" customFormat="1" x14ac:dyDescent="0.2">
      <c r="J3" s="479"/>
      <c r="K3" s="479"/>
      <c r="L3" s="479"/>
      <c r="M3" s="479"/>
      <c r="N3" s="479"/>
      <c r="P3" s="93" t="s">
        <v>109</v>
      </c>
      <c r="Q3" s="93" t="s">
        <v>38</v>
      </c>
      <c r="R3" s="93" t="s">
        <v>52</v>
      </c>
      <c r="S3" s="137" t="s">
        <v>99</v>
      </c>
      <c r="T3" s="167"/>
      <c r="V3" s="428" t="s">
        <v>247</v>
      </c>
      <c r="W3" s="135"/>
    </row>
    <row r="4" spans="1:25" s="93" customFormat="1" ht="30.75" customHeight="1" x14ac:dyDescent="0.2">
      <c r="D4" s="102"/>
      <c r="E4" s="68" t="s">
        <v>110</v>
      </c>
      <c r="F4" s="69">
        <v>10</v>
      </c>
      <c r="G4" s="749" t="s">
        <v>80</v>
      </c>
      <c r="H4" s="750"/>
      <c r="I4" s="750"/>
      <c r="J4" s="750"/>
      <c r="K4" s="751"/>
      <c r="R4" s="93" t="s">
        <v>106</v>
      </c>
      <c r="S4" s="138" t="s">
        <v>113</v>
      </c>
      <c r="T4" s="131" t="s">
        <v>93</v>
      </c>
      <c r="U4" s="132" t="s">
        <v>97</v>
      </c>
      <c r="V4" s="428" t="s">
        <v>248</v>
      </c>
    </row>
    <row r="5" spans="1:25" s="93" customFormat="1" ht="18" x14ac:dyDescent="0.25">
      <c r="E5" s="70"/>
      <c r="F5" s="183"/>
      <c r="G5" s="183"/>
      <c r="H5" s="183"/>
      <c r="I5" s="28"/>
      <c r="J5" s="757" t="s">
        <v>66</v>
      </c>
      <c r="K5" s="758"/>
      <c r="L5" s="758"/>
      <c r="M5" s="759"/>
      <c r="R5" s="93" t="s">
        <v>53</v>
      </c>
      <c r="S5" s="138" t="s">
        <v>104</v>
      </c>
      <c r="T5" s="184" t="s">
        <v>94</v>
      </c>
      <c r="U5" s="185">
        <v>0.08</v>
      </c>
      <c r="V5" s="428" t="s">
        <v>249</v>
      </c>
      <c r="W5" s="135"/>
    </row>
    <row r="6" spans="1:25" s="93" customFormat="1" x14ac:dyDescent="0.2">
      <c r="J6" s="755" t="str">
        <f>'Fiche Identité'!E2</f>
        <v xml:space="preserve">N° de dossier : </v>
      </c>
      <c r="K6" s="837"/>
      <c r="L6" s="760" t="str">
        <f>CONCATENATE('Fiche Identité'!F2,"-10")</f>
        <v>ANR--10</v>
      </c>
      <c r="M6" s="761"/>
      <c r="R6" s="93" t="s">
        <v>107</v>
      </c>
      <c r="S6" s="138" t="s">
        <v>100</v>
      </c>
      <c r="T6" s="186" t="s">
        <v>95</v>
      </c>
      <c r="U6" s="187">
        <v>0.2</v>
      </c>
      <c r="V6" s="428" t="s">
        <v>250</v>
      </c>
      <c r="W6" s="135"/>
    </row>
    <row r="7" spans="1:25" s="93" customFormat="1" ht="15" customHeight="1" x14ac:dyDescent="0.25">
      <c r="A7" s="36" t="s">
        <v>67</v>
      </c>
      <c r="B7" s="72"/>
      <c r="C7" s="72"/>
      <c r="D7" s="72"/>
      <c r="E7" s="72"/>
      <c r="F7" s="72"/>
      <c r="G7" s="73"/>
      <c r="H7" s="752" t="s">
        <v>69</v>
      </c>
      <c r="I7" s="753"/>
      <c r="J7" s="754"/>
      <c r="K7" s="74" t="s">
        <v>46</v>
      </c>
      <c r="N7" s="188"/>
      <c r="R7" s="93" t="s">
        <v>54</v>
      </c>
      <c r="S7" s="138" t="s">
        <v>101</v>
      </c>
      <c r="T7" s="189"/>
      <c r="U7" s="187">
        <v>0.4</v>
      </c>
      <c r="V7" s="428" t="s">
        <v>251</v>
      </c>
      <c r="W7" s="135"/>
    </row>
    <row r="8" spans="1:25" s="93" customFormat="1" ht="8.25" customHeight="1" x14ac:dyDescent="0.25">
      <c r="A8" s="75"/>
      <c r="B8" s="76"/>
      <c r="C8" s="76"/>
      <c r="D8" s="76"/>
      <c r="E8" s="76"/>
      <c r="F8" s="76"/>
      <c r="G8" s="77"/>
      <c r="H8" s="78"/>
      <c r="K8" s="3"/>
      <c r="L8" s="79"/>
      <c r="M8" s="79"/>
      <c r="N8" s="74"/>
      <c r="Q8" s="71"/>
      <c r="R8" s="93" t="s">
        <v>55</v>
      </c>
      <c r="S8" s="137" t="s">
        <v>102</v>
      </c>
      <c r="T8" s="190"/>
      <c r="U8" s="187">
        <v>7.0000000000000007E-2</v>
      </c>
      <c r="V8" s="428" t="s">
        <v>252</v>
      </c>
      <c r="W8" s="135"/>
    </row>
    <row r="9" spans="1:25" s="93" customFormat="1" ht="14.25" x14ac:dyDescent="0.2">
      <c r="B9" s="80" t="s">
        <v>86</v>
      </c>
      <c r="C9" s="80"/>
      <c r="D9" s="80" t="s">
        <v>87</v>
      </c>
      <c r="E9" s="80"/>
      <c r="F9" s="80" t="s">
        <v>88</v>
      </c>
      <c r="J9" s="164" t="s">
        <v>89</v>
      </c>
      <c r="K9" s="164"/>
      <c r="L9" s="74" t="s">
        <v>174</v>
      </c>
      <c r="M9" s="74"/>
      <c r="N9" s="276"/>
      <c r="O9" s="116"/>
      <c r="Q9" s="71"/>
      <c r="R9" s="93" t="s">
        <v>56</v>
      </c>
      <c r="S9" s="138" t="s">
        <v>103</v>
      </c>
      <c r="T9" s="191" t="s">
        <v>96</v>
      </c>
      <c r="U9" s="192">
        <v>0</v>
      </c>
      <c r="V9" s="428" t="s">
        <v>253</v>
      </c>
      <c r="W9" s="135"/>
    </row>
    <row r="10" spans="1:25" s="93" customFormat="1" ht="15.75" thickBot="1" x14ac:dyDescent="0.3">
      <c r="B10" s="295"/>
      <c r="C10" s="142"/>
      <c r="D10" s="737"/>
      <c r="E10" s="738"/>
      <c r="F10" s="734"/>
      <c r="G10" s="735"/>
      <c r="H10" s="736"/>
      <c r="I10" s="2"/>
      <c r="J10" s="297"/>
      <c r="K10" s="193"/>
      <c r="L10" s="316"/>
      <c r="M10" s="316"/>
      <c r="N10" s="81"/>
      <c r="O10" s="194"/>
      <c r="R10" s="195" t="s">
        <v>77</v>
      </c>
      <c r="S10" s="133"/>
      <c r="T10" s="196"/>
      <c r="U10" s="192">
        <v>0</v>
      </c>
      <c r="V10" s="428" t="s">
        <v>254</v>
      </c>
      <c r="W10" s="136"/>
    </row>
    <row r="11" spans="1:25" s="93" customFormat="1" ht="16.5" customHeight="1" x14ac:dyDescent="0.2">
      <c r="B11" s="82" t="s">
        <v>90</v>
      </c>
      <c r="C11" s="83"/>
      <c r="D11" s="82"/>
      <c r="E11" s="766" t="s">
        <v>122</v>
      </c>
      <c r="F11" s="766"/>
      <c r="G11" s="30"/>
      <c r="H11" s="80" t="s">
        <v>91</v>
      </c>
      <c r="I11" s="30"/>
      <c r="J11" s="30"/>
      <c r="L11" s="81"/>
      <c r="M11" s="81"/>
      <c r="O11" s="116"/>
      <c r="S11" s="133"/>
      <c r="V11" s="428" t="s">
        <v>255</v>
      </c>
      <c r="W11" s="135"/>
    </row>
    <row r="12" spans="1:25" s="93" customFormat="1" ht="15" thickBot="1" x14ac:dyDescent="0.25">
      <c r="B12" s="770"/>
      <c r="C12" s="770"/>
      <c r="D12" s="122"/>
      <c r="E12" s="769"/>
      <c r="F12" s="769"/>
      <c r="G12" s="82"/>
      <c r="H12" s="727"/>
      <c r="I12" s="727"/>
      <c r="J12" s="727"/>
      <c r="K12" s="727"/>
      <c r="S12" s="133"/>
      <c r="V12" s="428" t="s">
        <v>256</v>
      </c>
      <c r="W12" s="135"/>
    </row>
    <row r="13" spans="1:25" s="116" customFormat="1" x14ac:dyDescent="0.2">
      <c r="B13" s="143"/>
      <c r="C13" s="21"/>
      <c r="D13" s="144"/>
      <c r="E13" s="141"/>
      <c r="F13" s="35"/>
      <c r="G13" s="180"/>
      <c r="H13" s="197"/>
      <c r="I13" s="198"/>
      <c r="J13" s="198"/>
      <c r="K13" s="198"/>
      <c r="S13" s="133"/>
      <c r="V13" s="429" t="s">
        <v>257</v>
      </c>
      <c r="W13" s="136"/>
      <c r="X13" s="93"/>
    </row>
    <row r="14" spans="1:25" s="116" customFormat="1" ht="14.25" x14ac:dyDescent="0.2">
      <c r="B14" s="743" t="s">
        <v>129</v>
      </c>
      <c r="C14" s="744"/>
      <c r="D14" s="741" t="s">
        <v>196</v>
      </c>
      <c r="E14" s="742"/>
      <c r="F14" s="720" t="str">
        <f>IF(E23="","",E23)</f>
        <v/>
      </c>
      <c r="G14" s="720"/>
      <c r="H14" s="720"/>
      <c r="I14" s="720"/>
      <c r="J14" s="720"/>
      <c r="K14" s="720"/>
      <c r="S14" s="133"/>
      <c r="V14" s="428" t="s">
        <v>258</v>
      </c>
      <c r="W14" s="136"/>
      <c r="X14" s="93"/>
    </row>
    <row r="15" spans="1:25" s="116" customFormat="1" ht="14.25" customHeight="1" x14ac:dyDescent="0.2">
      <c r="B15" s="745"/>
      <c r="C15" s="744"/>
      <c r="D15" s="696" t="s">
        <v>30</v>
      </c>
      <c r="E15" s="696"/>
      <c r="F15" s="442" t="str">
        <f>IF(F53="","",F53)</f>
        <v/>
      </c>
      <c r="G15" s="83"/>
      <c r="H15" s="83"/>
      <c r="I15" s="83"/>
      <c r="J15" s="83"/>
      <c r="K15" s="83"/>
      <c r="P15" s="93"/>
      <c r="S15" s="93"/>
      <c r="V15" s="43" t="s">
        <v>259</v>
      </c>
    </row>
    <row r="16" spans="1:25" s="116" customFormat="1" ht="14.25" x14ac:dyDescent="0.2">
      <c r="B16" s="745"/>
      <c r="C16" s="744"/>
      <c r="D16" s="696" t="s">
        <v>32</v>
      </c>
      <c r="E16" s="719"/>
      <c r="F16" s="720" t="str">
        <f>IF(F54="","",F54)</f>
        <v/>
      </c>
      <c r="G16" s="720"/>
      <c r="H16" s="720"/>
      <c r="I16" s="720"/>
      <c r="J16" s="720"/>
      <c r="K16" s="720"/>
      <c r="V16" s="22" t="s">
        <v>260</v>
      </c>
    </row>
    <row r="17" spans="1:24" s="116" customFormat="1" ht="14.25" x14ac:dyDescent="0.2">
      <c r="B17" s="745"/>
      <c r="C17" s="744"/>
      <c r="D17" s="696" t="s">
        <v>33</v>
      </c>
      <c r="E17" s="696"/>
      <c r="F17" s="720" t="str">
        <f>IF(F55="","",F55)</f>
        <v/>
      </c>
      <c r="G17" s="720"/>
      <c r="H17" s="720"/>
      <c r="I17" s="720"/>
      <c r="J17" s="720"/>
      <c r="K17" s="720"/>
      <c r="S17" s="436" t="s">
        <v>321</v>
      </c>
      <c r="T17" s="436" t="s">
        <v>289</v>
      </c>
      <c r="V17" s="22" t="s">
        <v>261</v>
      </c>
    </row>
    <row r="18" spans="1:24" s="93" customFormat="1" ht="12.75" customHeight="1" x14ac:dyDescent="0.2">
      <c r="A18" s="117"/>
      <c r="B18" s="745"/>
      <c r="C18" s="744"/>
      <c r="D18" s="696" t="s">
        <v>31</v>
      </c>
      <c r="E18" s="696"/>
      <c r="F18" s="569" t="str">
        <f>IF(F56="","",F56)</f>
        <v/>
      </c>
      <c r="G18" s="50" t="s">
        <v>27</v>
      </c>
      <c r="H18" s="720" t="str">
        <f>IF(H56="","",H56)</f>
        <v/>
      </c>
      <c r="I18" s="720"/>
      <c r="J18" s="720"/>
      <c r="K18" s="720"/>
      <c r="L18" s="76"/>
      <c r="M18" s="76"/>
      <c r="N18" s="124"/>
      <c r="S18" s="437" t="s">
        <v>290</v>
      </c>
      <c r="T18" s="437" t="s">
        <v>291</v>
      </c>
      <c r="V18" s="428" t="s">
        <v>262</v>
      </c>
      <c r="W18" s="116"/>
    </row>
    <row r="19" spans="1:24" s="93" customFormat="1" ht="14.25" x14ac:dyDescent="0.2">
      <c r="A19" s="117"/>
      <c r="B19" s="745"/>
      <c r="C19" s="744"/>
      <c r="D19" s="119"/>
      <c r="E19" s="119"/>
      <c r="F19" s="122"/>
      <c r="G19" s="263" t="s">
        <v>28</v>
      </c>
      <c r="H19" s="443" t="str">
        <f>IF(H57="","",H57)</f>
        <v/>
      </c>
      <c r="I19" s="264" t="s">
        <v>29</v>
      </c>
      <c r="J19" s="694" t="str">
        <f>IF(J57="","",J57)</f>
        <v/>
      </c>
      <c r="K19" s="695"/>
      <c r="L19" s="124"/>
      <c r="M19" s="124"/>
      <c r="N19" s="124"/>
      <c r="S19" s="437" t="s">
        <v>292</v>
      </c>
      <c r="T19" s="437" t="s">
        <v>293</v>
      </c>
      <c r="V19" s="22" t="s">
        <v>263</v>
      </c>
      <c r="W19" s="116"/>
    </row>
    <row r="20" spans="1:24" s="116" customFormat="1" x14ac:dyDescent="0.2">
      <c r="B20" s="143"/>
      <c r="C20" s="21"/>
      <c r="D20" s="144"/>
      <c r="E20" s="141"/>
      <c r="F20" s="35"/>
      <c r="G20" s="180"/>
      <c r="H20" s="197"/>
      <c r="I20" s="198"/>
      <c r="J20" s="198"/>
      <c r="K20" s="198"/>
      <c r="S20" s="437" t="s">
        <v>294</v>
      </c>
      <c r="T20" s="437" t="s">
        <v>295</v>
      </c>
      <c r="V20" s="22" t="s">
        <v>264</v>
      </c>
      <c r="W20" s="136"/>
      <c r="X20" s="93"/>
    </row>
    <row r="21" spans="1:24" s="92" customFormat="1" ht="15" customHeight="1" x14ac:dyDescent="0.2">
      <c r="A21" s="88" t="s">
        <v>63</v>
      </c>
      <c r="B21" s="89"/>
      <c r="C21" s="89"/>
      <c r="D21" s="89"/>
      <c r="E21" s="89"/>
      <c r="F21" s="89"/>
      <c r="G21" s="90"/>
      <c r="H21" s="90"/>
      <c r="I21" s="90"/>
      <c r="J21" s="90"/>
      <c r="K21" s="91"/>
      <c r="L21" s="90"/>
      <c r="M21" s="90"/>
      <c r="N21" s="493"/>
      <c r="S21" s="437" t="s">
        <v>296</v>
      </c>
      <c r="T21" s="437" t="s">
        <v>297</v>
      </c>
      <c r="V21" s="428" t="s">
        <v>265</v>
      </c>
      <c r="W21" s="134"/>
      <c r="X21" s="93"/>
    </row>
    <row r="22" spans="1:24" s="93" customFormat="1" ht="7.5" customHeight="1" x14ac:dyDescent="0.25">
      <c r="B22" s="94"/>
      <c r="C22" s="95"/>
      <c r="D22" s="96"/>
      <c r="E22" s="96"/>
      <c r="F22" s="96"/>
      <c r="K22" s="97"/>
      <c r="N22" s="98"/>
      <c r="S22" s="437" t="s">
        <v>298</v>
      </c>
      <c r="T22" s="437" t="s">
        <v>299</v>
      </c>
      <c r="V22" s="22" t="s">
        <v>266</v>
      </c>
      <c r="W22" s="136"/>
    </row>
    <row r="23" spans="1:24" s="93" customFormat="1" ht="41.25" customHeight="1" thickBot="1" x14ac:dyDescent="0.25">
      <c r="A23" s="99"/>
      <c r="B23" s="739" t="s">
        <v>117</v>
      </c>
      <c r="C23" s="740"/>
      <c r="D23" s="739"/>
      <c r="E23" s="762"/>
      <c r="F23" s="763"/>
      <c r="G23" s="763"/>
      <c r="H23" s="763"/>
      <c r="I23" s="763"/>
      <c r="J23" s="763"/>
      <c r="K23" s="764"/>
      <c r="L23" s="765"/>
      <c r="M23" s="495"/>
      <c r="N23" s="98"/>
      <c r="S23" s="437" t="s">
        <v>300</v>
      </c>
      <c r="T23" s="437" t="s">
        <v>301</v>
      </c>
      <c r="V23" s="430" t="s">
        <v>267</v>
      </c>
      <c r="W23" s="136"/>
    </row>
    <row r="24" spans="1:24" s="93" customFormat="1" ht="33.75" customHeight="1" thickBot="1" x14ac:dyDescent="0.25">
      <c r="A24" s="100"/>
      <c r="B24" s="739" t="s">
        <v>60</v>
      </c>
      <c r="C24" s="740"/>
      <c r="D24" s="739"/>
      <c r="E24" s="771"/>
      <c r="F24" s="772"/>
      <c r="G24" s="772"/>
      <c r="H24" s="129"/>
      <c r="I24" s="199"/>
      <c r="J24" s="181"/>
      <c r="K24" s="181"/>
      <c r="Q24" s="167"/>
      <c r="S24" s="437" t="s">
        <v>302</v>
      </c>
      <c r="T24" s="437" t="s">
        <v>301</v>
      </c>
      <c r="V24" s="428" t="s">
        <v>268</v>
      </c>
      <c r="W24" s="136"/>
    </row>
    <row r="25" spans="1:24" s="102" customFormat="1" ht="23.25" customHeight="1" thickBot="1" x14ac:dyDescent="0.25">
      <c r="A25" s="100"/>
      <c r="B25" s="739" t="s">
        <v>40</v>
      </c>
      <c r="C25" s="740"/>
      <c r="D25" s="739"/>
      <c r="E25" s="636"/>
      <c r="F25" s="636"/>
      <c r="G25" s="636"/>
      <c r="H25" s="748"/>
      <c r="I25" s="767" t="s">
        <v>111</v>
      </c>
      <c r="J25" s="768"/>
      <c r="K25" s="768"/>
      <c r="L25" s="298"/>
      <c r="M25" s="496"/>
      <c r="N25" s="139"/>
      <c r="O25" s="101"/>
      <c r="Q25" s="167"/>
      <c r="S25" s="437" t="s">
        <v>303</v>
      </c>
      <c r="T25" s="437" t="s">
        <v>301</v>
      </c>
      <c r="V25" s="428" t="s">
        <v>269</v>
      </c>
      <c r="W25" s="135"/>
      <c r="X25" s="93"/>
    </row>
    <row r="26" spans="1:24" s="28" customFormat="1" ht="15" customHeight="1" x14ac:dyDescent="0.2">
      <c r="B26" s="143"/>
      <c r="C26" s="143"/>
      <c r="D26" s="178"/>
      <c r="E26" s="127"/>
      <c r="F26" s="127"/>
      <c r="G26" s="128"/>
      <c r="I26" s="177"/>
      <c r="J26" s="177"/>
      <c r="K26" s="177"/>
      <c r="L26" s="177"/>
      <c r="M26" s="177"/>
      <c r="Q26" s="167"/>
      <c r="S26" s="437" t="s">
        <v>304</v>
      </c>
      <c r="T26" s="437" t="s">
        <v>301</v>
      </c>
      <c r="V26" s="428" t="s">
        <v>270</v>
      </c>
      <c r="W26" s="136"/>
    </row>
    <row r="27" spans="1:24" s="28" customFormat="1" ht="14.25" x14ac:dyDescent="0.2">
      <c r="A27" s="302"/>
      <c r="B27" s="151" t="s">
        <v>126</v>
      </c>
      <c r="C27" s="151"/>
      <c r="D27" s="178"/>
      <c r="E27" s="733"/>
      <c r="F27" s="747"/>
      <c r="G27" s="747"/>
      <c r="H27" s="198"/>
      <c r="I27" s="264" t="str">
        <f>IF(E27="Autre","Préciser : ","")</f>
        <v/>
      </c>
      <c r="J27" s="477"/>
      <c r="K27" s="478"/>
      <c r="L27" s="478"/>
      <c r="M27" s="478"/>
      <c r="N27" s="478"/>
      <c r="Q27" s="167"/>
      <c r="S27" s="437" t="s">
        <v>281</v>
      </c>
      <c r="T27" s="437" t="s">
        <v>305</v>
      </c>
      <c r="V27" s="428" t="s">
        <v>271</v>
      </c>
      <c r="W27" s="136"/>
    </row>
    <row r="28" spans="1:24" s="28" customFormat="1" x14ac:dyDescent="0.2">
      <c r="A28" s="198"/>
      <c r="B28" s="143"/>
      <c r="C28" s="143"/>
      <c r="D28" s="178"/>
      <c r="E28" s="127"/>
      <c r="F28" s="127"/>
      <c r="G28" s="128"/>
      <c r="H28" s="198"/>
      <c r="I28" s="265"/>
      <c r="J28" s="265"/>
      <c r="K28" s="265"/>
      <c r="L28" s="265"/>
      <c r="M28" s="265"/>
      <c r="N28" s="198"/>
      <c r="Q28" s="167"/>
      <c r="S28" s="437" t="s">
        <v>284</v>
      </c>
      <c r="T28" s="437" t="s">
        <v>306</v>
      </c>
      <c r="V28" s="428" t="s">
        <v>272</v>
      </c>
      <c r="W28" s="136"/>
    </row>
    <row r="29" spans="1:24" s="28" customFormat="1" ht="14.25" x14ac:dyDescent="0.2">
      <c r="A29" s="198"/>
      <c r="B29" s="743" t="s">
        <v>128</v>
      </c>
      <c r="C29" s="744"/>
      <c r="D29" s="741" t="s">
        <v>196</v>
      </c>
      <c r="E29" s="742"/>
      <c r="F29" s="720"/>
      <c r="G29" s="720"/>
      <c r="H29" s="720"/>
      <c r="I29" s="720"/>
      <c r="J29" s="720"/>
      <c r="K29" s="720"/>
      <c r="L29" s="265"/>
      <c r="M29" s="265"/>
      <c r="N29" s="198"/>
      <c r="Q29" s="167"/>
      <c r="S29" s="437" t="s">
        <v>283</v>
      </c>
      <c r="T29" s="437" t="s">
        <v>307</v>
      </c>
      <c r="V29" s="431" t="s">
        <v>273</v>
      </c>
      <c r="W29" s="136"/>
    </row>
    <row r="30" spans="1:24" s="116" customFormat="1" ht="14.25" customHeight="1" x14ac:dyDescent="0.2">
      <c r="B30" s="745"/>
      <c r="C30" s="744"/>
      <c r="D30" s="696" t="s">
        <v>30</v>
      </c>
      <c r="E30" s="696"/>
      <c r="F30" s="171"/>
      <c r="G30" s="83"/>
      <c r="H30" s="83"/>
      <c r="I30" s="83"/>
      <c r="J30" s="83"/>
      <c r="K30" s="83"/>
      <c r="P30" s="93"/>
      <c r="S30" s="437" t="s">
        <v>286</v>
      </c>
      <c r="T30" s="437" t="s">
        <v>308</v>
      </c>
      <c r="V30" s="430" t="s">
        <v>274</v>
      </c>
    </row>
    <row r="31" spans="1:24" s="116" customFormat="1" ht="14.25" x14ac:dyDescent="0.2">
      <c r="B31" s="745"/>
      <c r="C31" s="744"/>
      <c r="D31" s="696" t="s">
        <v>32</v>
      </c>
      <c r="E31" s="719"/>
      <c r="F31" s="746"/>
      <c r="G31" s="746"/>
      <c r="H31" s="746"/>
      <c r="I31" s="746"/>
      <c r="J31" s="746"/>
      <c r="K31" s="746"/>
      <c r="S31" s="437" t="s">
        <v>282</v>
      </c>
      <c r="T31" s="437" t="s">
        <v>309</v>
      </c>
      <c r="V31" s="428" t="s">
        <v>275</v>
      </c>
    </row>
    <row r="32" spans="1:24" s="116" customFormat="1" ht="14.25" x14ac:dyDescent="0.2">
      <c r="B32" s="745"/>
      <c r="C32" s="744"/>
      <c r="D32" s="696" t="s">
        <v>33</v>
      </c>
      <c r="E32" s="696"/>
      <c r="F32" s="746"/>
      <c r="G32" s="746"/>
      <c r="H32" s="746"/>
      <c r="I32" s="746"/>
      <c r="J32" s="746"/>
      <c r="K32" s="746"/>
      <c r="S32" s="437" t="s">
        <v>310</v>
      </c>
      <c r="T32" s="437" t="s">
        <v>311</v>
      </c>
      <c r="V32" s="23" t="s">
        <v>276</v>
      </c>
    </row>
    <row r="33" spans="1:24" s="93" customFormat="1" ht="12.75" customHeight="1" x14ac:dyDescent="0.2">
      <c r="A33" s="117"/>
      <c r="B33" s="745"/>
      <c r="C33" s="744"/>
      <c r="D33" s="696" t="s">
        <v>31</v>
      </c>
      <c r="E33" s="696"/>
      <c r="F33" s="171"/>
      <c r="G33" s="50" t="s">
        <v>27</v>
      </c>
      <c r="H33" s="746"/>
      <c r="I33" s="746"/>
      <c r="J33" s="746"/>
      <c r="K33" s="746"/>
      <c r="L33" s="76"/>
      <c r="M33" s="76"/>
      <c r="N33" s="124"/>
      <c r="S33" s="437" t="s">
        <v>312</v>
      </c>
      <c r="T33" s="437" t="s">
        <v>313</v>
      </c>
      <c r="V33" s="23" t="s">
        <v>277</v>
      </c>
      <c r="W33" s="116"/>
    </row>
    <row r="34" spans="1:24" s="93" customFormat="1" ht="14.25" x14ac:dyDescent="0.2">
      <c r="A34" s="117"/>
      <c r="B34" s="745"/>
      <c r="C34" s="744"/>
      <c r="D34" s="119"/>
      <c r="E34" s="119"/>
      <c r="F34" s="122"/>
      <c r="G34" s="263" t="s">
        <v>28</v>
      </c>
      <c r="H34" s="175"/>
      <c r="I34" s="264" t="s">
        <v>29</v>
      </c>
      <c r="J34" s="716"/>
      <c r="K34" s="717"/>
      <c r="L34" s="124"/>
      <c r="M34" s="124"/>
      <c r="N34" s="124"/>
      <c r="S34" s="437" t="s">
        <v>285</v>
      </c>
      <c r="T34" s="437" t="s">
        <v>314</v>
      </c>
      <c r="V34" s="428" t="s">
        <v>278</v>
      </c>
      <c r="W34" s="116"/>
    </row>
    <row r="35" spans="1:24" s="28" customFormat="1" x14ac:dyDescent="0.2">
      <c r="B35" s="143"/>
      <c r="C35" s="143"/>
      <c r="D35" s="178"/>
      <c r="E35" s="127"/>
      <c r="F35" s="127"/>
      <c r="G35" s="128"/>
      <c r="I35" s="177"/>
      <c r="J35" s="177"/>
      <c r="K35" s="177"/>
      <c r="L35" s="177"/>
      <c r="M35" s="177"/>
      <c r="Q35" s="167"/>
      <c r="S35" s="437" t="s">
        <v>287</v>
      </c>
      <c r="T35" s="437" t="s">
        <v>315</v>
      </c>
      <c r="V35" s="428" t="s">
        <v>279</v>
      </c>
      <c r="W35" s="136"/>
    </row>
    <row r="36" spans="1:24" s="93" customFormat="1" ht="20.25" customHeight="1" x14ac:dyDescent="0.2">
      <c r="A36" s="103"/>
      <c r="B36" s="267" t="s">
        <v>68</v>
      </c>
      <c r="C36" s="200"/>
      <c r="D36" s="104"/>
      <c r="E36" s="147"/>
      <c r="F36" s="105"/>
      <c r="G36" s="201"/>
      <c r="H36" s="148"/>
      <c r="I36" s="104"/>
      <c r="J36" s="104"/>
      <c r="K36" s="106"/>
      <c r="L36" s="104"/>
      <c r="M36" s="507"/>
      <c r="N36" s="180"/>
      <c r="S36" s="437" t="s">
        <v>316</v>
      </c>
      <c r="T36" s="437" t="s">
        <v>317</v>
      </c>
      <c r="V36" s="428" t="s">
        <v>8</v>
      </c>
      <c r="W36" s="136"/>
    </row>
    <row r="37" spans="1:24" s="102" customFormat="1" ht="18" customHeight="1" thickBot="1" x14ac:dyDescent="0.25">
      <c r="A37" s="107"/>
      <c r="B37" s="709" t="s">
        <v>64</v>
      </c>
      <c r="C37" s="710"/>
      <c r="D37" s="710"/>
      <c r="E37" s="299"/>
      <c r="F37" s="108"/>
      <c r="G37" s="710" t="s">
        <v>65</v>
      </c>
      <c r="H37" s="710"/>
      <c r="I37" s="291"/>
      <c r="J37" s="140"/>
      <c r="K37" s="109"/>
      <c r="L37" s="173"/>
      <c r="M37" s="202"/>
      <c r="N37" s="264"/>
      <c r="S37" s="437" t="s">
        <v>318</v>
      </c>
      <c r="T37" s="437"/>
      <c r="V37" s="22"/>
      <c r="W37" s="135"/>
      <c r="X37" s="93"/>
    </row>
    <row r="38" spans="1:24" s="93" customFormat="1" ht="3.75" customHeight="1" x14ac:dyDescent="0.2">
      <c r="B38" s="149"/>
      <c r="C38" s="144"/>
      <c r="D38" s="145"/>
      <c r="E38" s="141"/>
      <c r="F38" s="141"/>
      <c r="G38" s="146"/>
      <c r="H38" s="188"/>
      <c r="I38" s="188"/>
      <c r="J38" s="188"/>
      <c r="K38" s="188"/>
      <c r="L38" s="188"/>
      <c r="M38" s="203"/>
      <c r="N38" s="117"/>
      <c r="S38" s="437" t="s">
        <v>319</v>
      </c>
      <c r="T38" s="437" t="s">
        <v>301</v>
      </c>
      <c r="V38" s="22"/>
      <c r="W38" s="136"/>
    </row>
    <row r="39" spans="1:24" s="93" customFormat="1" ht="26.25" customHeight="1" thickBot="1" x14ac:dyDescent="0.25">
      <c r="A39" s="204"/>
      <c r="B39" s="728" t="s">
        <v>198</v>
      </c>
      <c r="C39" s="729"/>
      <c r="D39" s="729"/>
      <c r="E39" s="635"/>
      <c r="F39" s="711"/>
      <c r="G39" s="712"/>
      <c r="H39" s="712"/>
      <c r="I39" s="110"/>
      <c r="J39" s="110"/>
      <c r="K39" s="205"/>
      <c r="L39" s="206"/>
      <c r="M39" s="508"/>
      <c r="N39" s="117"/>
      <c r="S39" s="437" t="s">
        <v>320</v>
      </c>
      <c r="T39" s="437" t="s">
        <v>301</v>
      </c>
      <c r="V39" s="22"/>
      <c r="W39" s="136"/>
    </row>
    <row r="40" spans="1:24" s="93" customFormat="1" ht="3.75" customHeight="1" x14ac:dyDescent="0.2">
      <c r="A40" s="204"/>
      <c r="B40" s="111"/>
      <c r="C40" s="112"/>
      <c r="D40" s="205"/>
      <c r="E40" s="207"/>
      <c r="F40" s="113"/>
      <c r="G40" s="205"/>
      <c r="H40" s="206"/>
      <c r="I40" s="188"/>
      <c r="J40" s="188"/>
      <c r="K40" s="188"/>
      <c r="L40" s="188"/>
      <c r="M40" s="203"/>
      <c r="N40" s="117"/>
      <c r="S40" s="438" t="s">
        <v>8</v>
      </c>
      <c r="T40" s="439"/>
      <c r="V40" s="22"/>
    </row>
    <row r="41" spans="1:24" s="93" customFormat="1" ht="15" thickBot="1" x14ac:dyDescent="0.25">
      <c r="A41" s="204"/>
      <c r="B41" s="208"/>
      <c r="C41" s="722" t="s">
        <v>35</v>
      </c>
      <c r="D41" s="710"/>
      <c r="E41" s="636"/>
      <c r="F41" s="636"/>
      <c r="G41" s="636"/>
      <c r="H41" s="180"/>
      <c r="I41" s="636"/>
      <c r="J41" s="636"/>
      <c r="K41" s="636"/>
      <c r="L41" s="188"/>
      <c r="M41" s="203"/>
      <c r="N41" s="117"/>
      <c r="V41" s="22"/>
    </row>
    <row r="42" spans="1:24" s="93" customFormat="1" ht="14.25" x14ac:dyDescent="0.2">
      <c r="A42" s="204"/>
      <c r="B42" s="225"/>
      <c r="C42" s="119"/>
      <c r="D42" s="119"/>
      <c r="E42" s="179"/>
      <c r="F42" s="179"/>
      <c r="G42" s="179"/>
      <c r="H42" s="180"/>
      <c r="I42" s="179"/>
      <c r="J42" s="179"/>
      <c r="K42" s="179"/>
      <c r="L42" s="117"/>
      <c r="M42" s="218"/>
      <c r="N42" s="117"/>
      <c r="V42" s="22"/>
    </row>
    <row r="43" spans="1:24" s="93" customFormat="1" ht="26.25" customHeight="1" x14ac:dyDescent="0.2">
      <c r="A43" s="204"/>
      <c r="B43" s="728" t="s">
        <v>197</v>
      </c>
      <c r="C43" s="729"/>
      <c r="D43" s="729"/>
      <c r="E43" s="723"/>
      <c r="F43" s="724"/>
      <c r="G43" s="725"/>
      <c r="H43" s="725"/>
      <c r="I43" s="726"/>
      <c r="J43" s="726"/>
      <c r="K43" s="179"/>
      <c r="L43" s="117"/>
      <c r="M43" s="218"/>
      <c r="N43" s="117"/>
      <c r="V43" s="22"/>
    </row>
    <row r="44" spans="1:24" s="93" customFormat="1" ht="14.25" x14ac:dyDescent="0.2">
      <c r="A44" s="460"/>
      <c r="B44" s="461"/>
      <c r="C44" s="462"/>
      <c r="D44" s="462" t="s">
        <v>164</v>
      </c>
      <c r="E44" s="733"/>
      <c r="F44" s="724"/>
      <c r="G44" s="725"/>
      <c r="H44" s="725"/>
      <c r="I44" s="726"/>
      <c r="J44" s="179"/>
      <c r="K44" s="179"/>
      <c r="L44" s="117"/>
      <c r="M44" s="218"/>
      <c r="N44" s="117"/>
      <c r="V44" s="22"/>
      <c r="W44" s="116"/>
    </row>
    <row r="45" spans="1:24" s="93" customFormat="1" ht="14.25" x14ac:dyDescent="0.2">
      <c r="A45" s="303"/>
      <c r="B45" s="268"/>
      <c r="C45" s="174"/>
      <c r="D45" s="119" t="s">
        <v>127</v>
      </c>
      <c r="E45" s="269" t="s">
        <v>86</v>
      </c>
      <c r="F45" s="170"/>
      <c r="G45" s="269" t="s">
        <v>167</v>
      </c>
      <c r="H45" s="718"/>
      <c r="I45" s="718"/>
      <c r="J45" s="269" t="s">
        <v>168</v>
      </c>
      <c r="K45" s="730"/>
      <c r="L45" s="731"/>
      <c r="M45" s="732"/>
      <c r="N45" s="506"/>
      <c r="V45" s="22"/>
      <c r="W45" s="116"/>
    </row>
    <row r="46" spans="1:24" s="93" customFormat="1" ht="3.75" customHeight="1" x14ac:dyDescent="0.2">
      <c r="A46" s="204"/>
      <c r="B46" s="209"/>
      <c r="C46" s="114"/>
      <c r="D46" s="114"/>
      <c r="E46" s="210"/>
      <c r="F46" s="211"/>
      <c r="G46" s="211"/>
      <c r="H46" s="211"/>
      <c r="I46" s="211"/>
      <c r="J46" s="211"/>
      <c r="K46" s="211"/>
      <c r="L46" s="212"/>
      <c r="M46" s="213"/>
      <c r="N46" s="117"/>
      <c r="V46" s="22"/>
    </row>
    <row r="47" spans="1:24" s="117" customFormat="1" x14ac:dyDescent="0.2">
      <c r="A47" s="204"/>
      <c r="B47" s="400"/>
      <c r="C47" s="401"/>
      <c r="D47" s="115"/>
      <c r="E47" s="50"/>
      <c r="F47" s="180"/>
      <c r="G47" s="180"/>
      <c r="H47" s="180"/>
      <c r="S47" s="93"/>
      <c r="V47" s="21"/>
      <c r="X47" s="93"/>
    </row>
    <row r="48" spans="1:24" s="93" customFormat="1" ht="3.75" customHeight="1" x14ac:dyDescent="0.2">
      <c r="B48" s="144"/>
      <c r="C48" s="144"/>
      <c r="D48" s="145"/>
      <c r="E48" s="141"/>
      <c r="F48" s="141"/>
      <c r="G48" s="146"/>
      <c r="H48" s="188"/>
      <c r="I48" s="188"/>
      <c r="J48" s="188"/>
      <c r="K48" s="188"/>
      <c r="L48" s="188"/>
      <c r="M48" s="188"/>
      <c r="N48" s="188"/>
      <c r="S48" s="102"/>
      <c r="V48" s="22"/>
    </row>
    <row r="49" spans="1:24" s="116" customFormat="1" ht="7.5" customHeight="1" x14ac:dyDescent="0.2">
      <c r="B49" s="835"/>
      <c r="C49" s="835"/>
      <c r="D49" s="836"/>
      <c r="E49" s="833"/>
      <c r="F49" s="834"/>
      <c r="G49" s="564"/>
      <c r="H49" s="151"/>
      <c r="I49" s="806"/>
      <c r="J49" s="696"/>
      <c r="K49" s="696"/>
      <c r="L49" s="402"/>
      <c r="M49" s="402"/>
      <c r="N49" s="117"/>
      <c r="V49" s="23"/>
    </row>
    <row r="50" spans="1:24" s="116" customFormat="1" ht="14.25" x14ac:dyDescent="0.2">
      <c r="B50" s="264"/>
      <c r="C50" s="264"/>
      <c r="D50" s="562"/>
      <c r="E50" s="565"/>
      <c r="F50" s="563"/>
      <c r="G50" s="564"/>
      <c r="H50" s="151"/>
      <c r="I50" s="216"/>
      <c r="J50" s="119"/>
      <c r="K50" s="119"/>
      <c r="L50" s="122"/>
      <c r="M50" s="122"/>
      <c r="N50" s="117"/>
      <c r="V50" s="23"/>
    </row>
    <row r="51" spans="1:24" s="93" customFormat="1" x14ac:dyDescent="0.2">
      <c r="B51" s="144"/>
      <c r="C51" s="144"/>
      <c r="D51" s="145"/>
      <c r="E51" s="141"/>
      <c r="F51" s="141"/>
      <c r="G51" s="146"/>
      <c r="V51" s="22"/>
    </row>
    <row r="52" spans="1:24" s="93" customFormat="1" ht="14.25" x14ac:dyDescent="0.2">
      <c r="B52" s="785" t="s">
        <v>118</v>
      </c>
      <c r="C52" s="744"/>
      <c r="D52" s="741" t="s">
        <v>196</v>
      </c>
      <c r="E52" s="802"/>
      <c r="F52" s="720"/>
      <c r="G52" s="720"/>
      <c r="H52" s="720"/>
      <c r="I52" s="720"/>
      <c r="J52" s="720"/>
      <c r="K52" s="720"/>
      <c r="V52" s="22"/>
    </row>
    <row r="53" spans="1:24" s="116" customFormat="1" ht="15" customHeight="1" thickBot="1" x14ac:dyDescent="0.25">
      <c r="A53" s="93"/>
      <c r="B53" s="745"/>
      <c r="C53" s="744"/>
      <c r="D53" s="710" t="s">
        <v>30</v>
      </c>
      <c r="E53" s="710"/>
      <c r="F53" s="296"/>
      <c r="G53" s="150"/>
      <c r="H53" s="150"/>
      <c r="I53" s="150"/>
      <c r="J53" s="150"/>
      <c r="K53" s="150"/>
      <c r="P53" s="93"/>
      <c r="S53" s="93"/>
      <c r="V53" s="22"/>
    </row>
    <row r="54" spans="1:24" s="116" customFormat="1" ht="15" thickBot="1" x14ac:dyDescent="0.25">
      <c r="A54" s="93"/>
      <c r="B54" s="745"/>
      <c r="C54" s="744"/>
      <c r="D54" s="710" t="s">
        <v>32</v>
      </c>
      <c r="E54" s="786"/>
      <c r="F54" s="721"/>
      <c r="G54" s="721"/>
      <c r="H54" s="721"/>
      <c r="I54" s="721"/>
      <c r="J54" s="721"/>
      <c r="K54" s="721"/>
      <c r="V54" s="22"/>
    </row>
    <row r="55" spans="1:24" s="116" customFormat="1" ht="15" thickBot="1" x14ac:dyDescent="0.25">
      <c r="A55" s="93"/>
      <c r="B55" s="745"/>
      <c r="C55" s="744"/>
      <c r="D55" s="710" t="s">
        <v>33</v>
      </c>
      <c r="E55" s="710"/>
      <c r="F55" s="721"/>
      <c r="G55" s="721"/>
      <c r="H55" s="721"/>
      <c r="I55" s="721"/>
      <c r="J55" s="721"/>
      <c r="K55" s="721"/>
      <c r="V55" s="23"/>
    </row>
    <row r="56" spans="1:24" s="93" customFormat="1" ht="12.75" customHeight="1" thickBot="1" x14ac:dyDescent="0.25">
      <c r="A56" s="117"/>
      <c r="B56" s="745"/>
      <c r="C56" s="744"/>
      <c r="D56" s="696" t="s">
        <v>31</v>
      </c>
      <c r="E56" s="696"/>
      <c r="F56" s="300"/>
      <c r="G56" s="360" t="s">
        <v>27</v>
      </c>
      <c r="H56" s="782"/>
      <c r="I56" s="782"/>
      <c r="J56" s="782"/>
      <c r="K56" s="782"/>
      <c r="L56" s="66"/>
      <c r="M56" s="66"/>
      <c r="N56" s="118"/>
      <c r="S56" s="116"/>
      <c r="V56" s="22"/>
    </row>
    <row r="57" spans="1:24" s="93" customFormat="1" ht="15" thickBot="1" x14ac:dyDescent="0.25">
      <c r="A57" s="117"/>
      <c r="B57" s="745"/>
      <c r="C57" s="744"/>
      <c r="D57" s="119"/>
      <c r="E57" s="119"/>
      <c r="F57" s="120"/>
      <c r="G57" s="361" t="s">
        <v>28</v>
      </c>
      <c r="H57" s="301"/>
      <c r="I57" s="362" t="s">
        <v>29</v>
      </c>
      <c r="J57" s="727"/>
      <c r="K57" s="727"/>
      <c r="L57" s="118"/>
      <c r="M57" s="118"/>
      <c r="N57" s="118"/>
      <c r="S57" s="116"/>
      <c r="V57" s="30"/>
    </row>
    <row r="58" spans="1:24" s="93" customFormat="1" ht="14.25" x14ac:dyDescent="0.2">
      <c r="A58" s="117"/>
      <c r="B58" s="550"/>
      <c r="C58" s="550"/>
      <c r="D58" s="119"/>
      <c r="E58" s="119"/>
      <c r="F58" s="120"/>
      <c r="G58" s="361"/>
      <c r="H58" s="568"/>
      <c r="I58" s="362"/>
      <c r="J58" s="506"/>
      <c r="K58" s="506"/>
      <c r="L58" s="118"/>
      <c r="M58" s="118"/>
      <c r="N58" s="118"/>
      <c r="S58" s="116"/>
      <c r="V58" s="30"/>
    </row>
    <row r="59" spans="1:24" s="93" customFormat="1" ht="15" customHeight="1" x14ac:dyDescent="0.25">
      <c r="A59" s="36" t="s">
        <v>357</v>
      </c>
      <c r="B59" s="72"/>
      <c r="C59" s="72"/>
      <c r="D59" s="72"/>
      <c r="E59" s="72"/>
      <c r="F59" s="72"/>
      <c r="G59" s="73"/>
      <c r="H59" s="271"/>
      <c r="I59" s="272"/>
      <c r="J59" s="273"/>
      <c r="K59" s="279"/>
      <c r="L59" s="280"/>
      <c r="M59" s="280"/>
      <c r="N59" s="117"/>
      <c r="R59" s="117"/>
      <c r="S59" s="407"/>
      <c r="T59" s="408"/>
      <c r="U59" s="409"/>
      <c r="V59" s="21"/>
      <c r="W59" s="136"/>
    </row>
    <row r="60" spans="1:24" s="93" customFormat="1" ht="7.5" customHeight="1" x14ac:dyDescent="0.25">
      <c r="A60" s="75"/>
      <c r="B60" s="76"/>
      <c r="C60" s="76"/>
      <c r="D60" s="76"/>
      <c r="E60" s="76"/>
      <c r="F60" s="76"/>
      <c r="G60" s="77"/>
      <c r="H60" s="78"/>
      <c r="I60" s="116"/>
      <c r="J60" s="116"/>
      <c r="K60" s="274"/>
      <c r="L60" s="74"/>
      <c r="M60" s="74"/>
      <c r="N60" s="74"/>
      <c r="Q60" s="71"/>
      <c r="R60" s="117"/>
      <c r="S60" s="407"/>
      <c r="T60" s="408"/>
      <c r="U60" s="409"/>
      <c r="V60" s="21"/>
      <c r="W60" s="136"/>
    </row>
    <row r="61" spans="1:24" s="116" customFormat="1" x14ac:dyDescent="0.2">
      <c r="B61" s="143"/>
      <c r="C61" s="21"/>
      <c r="D61" s="144"/>
      <c r="E61" s="141"/>
      <c r="F61" s="35"/>
      <c r="G61" s="180"/>
      <c r="H61" s="197"/>
      <c r="I61" s="198"/>
      <c r="J61" s="198"/>
      <c r="K61" s="198"/>
      <c r="R61" s="117"/>
      <c r="S61" s="407"/>
      <c r="T61" s="117"/>
      <c r="U61" s="117"/>
      <c r="V61" s="21"/>
      <c r="W61" s="136"/>
      <c r="X61" s="93"/>
    </row>
    <row r="62" spans="1:24" s="116" customFormat="1" ht="30.75" customHeight="1" x14ac:dyDescent="0.2">
      <c r="B62" s="743" t="s">
        <v>166</v>
      </c>
      <c r="C62" s="744"/>
      <c r="D62" s="741" t="s">
        <v>356</v>
      </c>
      <c r="E62" s="742"/>
      <c r="F62" s="787"/>
      <c r="G62" s="787"/>
      <c r="H62" s="787"/>
      <c r="I62" s="787"/>
      <c r="J62" s="787"/>
      <c r="K62" s="787"/>
      <c r="L62" s="700"/>
      <c r="M62" s="700"/>
      <c r="R62" s="117"/>
      <c r="S62" s="407"/>
      <c r="T62" s="117"/>
      <c r="U62" s="117"/>
      <c r="V62" s="21"/>
      <c r="W62" s="136"/>
      <c r="X62" s="93"/>
    </row>
    <row r="63" spans="1:24" s="116" customFormat="1" ht="30.75" customHeight="1" x14ac:dyDescent="0.2">
      <c r="B63" s="743"/>
      <c r="C63" s="744"/>
      <c r="D63" s="788" t="s">
        <v>361</v>
      </c>
      <c r="E63" s="789"/>
      <c r="F63" s="807"/>
      <c r="G63" s="808"/>
      <c r="H63" s="556"/>
      <c r="I63" s="556"/>
      <c r="J63" s="566"/>
      <c r="K63" s="566"/>
      <c r="L63" s="567"/>
      <c r="M63" s="567"/>
      <c r="R63" s="117"/>
      <c r="S63" s="407"/>
      <c r="T63" s="117"/>
      <c r="U63" s="117"/>
      <c r="V63" s="21"/>
      <c r="W63" s="136"/>
      <c r="X63" s="93"/>
    </row>
    <row r="64" spans="1:24" s="116" customFormat="1" ht="14.25" customHeight="1" x14ac:dyDescent="0.2">
      <c r="B64" s="745"/>
      <c r="C64" s="744"/>
      <c r="D64" s="696" t="s">
        <v>30</v>
      </c>
      <c r="E64" s="696"/>
      <c r="F64" s="171"/>
      <c r="G64" s="83"/>
      <c r="H64" s="83"/>
      <c r="I64" s="83"/>
      <c r="J64" s="83"/>
      <c r="K64" s="83"/>
      <c r="P64" s="93"/>
      <c r="R64" s="117"/>
      <c r="S64" s="117"/>
      <c r="T64" s="117"/>
      <c r="U64" s="117"/>
      <c r="V64" s="21"/>
    </row>
    <row r="65" spans="1:24" s="116" customFormat="1" ht="14.25" x14ac:dyDescent="0.2">
      <c r="B65" s="745"/>
      <c r="C65" s="744"/>
      <c r="D65" s="696" t="s">
        <v>32</v>
      </c>
      <c r="E65" s="719"/>
      <c r="F65" s="720"/>
      <c r="G65" s="720"/>
      <c r="H65" s="720"/>
      <c r="I65" s="720"/>
      <c r="J65" s="720"/>
      <c r="K65" s="720"/>
      <c r="R65" s="117"/>
      <c r="S65" s="117"/>
      <c r="T65" s="117"/>
      <c r="U65" s="117"/>
      <c r="V65" s="21"/>
    </row>
    <row r="66" spans="1:24" s="116" customFormat="1" ht="14.25" x14ac:dyDescent="0.2">
      <c r="B66" s="745"/>
      <c r="C66" s="744"/>
      <c r="D66" s="696" t="s">
        <v>33</v>
      </c>
      <c r="E66" s="696"/>
      <c r="F66" s="720"/>
      <c r="G66" s="720"/>
      <c r="H66" s="720"/>
      <c r="I66" s="720"/>
      <c r="J66" s="720"/>
      <c r="K66" s="720"/>
      <c r="R66" s="117"/>
      <c r="S66" s="117"/>
      <c r="T66" s="117"/>
      <c r="U66" s="117"/>
      <c r="V66" s="21"/>
    </row>
    <row r="67" spans="1:24" s="93" customFormat="1" ht="12.75" customHeight="1" x14ac:dyDescent="0.2">
      <c r="A67" s="117"/>
      <c r="B67" s="745"/>
      <c r="C67" s="744"/>
      <c r="D67" s="696" t="s">
        <v>31</v>
      </c>
      <c r="E67" s="696"/>
      <c r="F67" s="171"/>
      <c r="G67" s="50" t="s">
        <v>27</v>
      </c>
      <c r="H67" s="720"/>
      <c r="I67" s="720"/>
      <c r="J67" s="720"/>
      <c r="K67" s="720"/>
      <c r="L67" s="76"/>
      <c r="M67" s="76"/>
      <c r="N67" s="124"/>
      <c r="R67" s="117"/>
      <c r="S67" s="117"/>
      <c r="T67" s="117"/>
      <c r="U67" s="117"/>
      <c r="V67" s="21"/>
      <c r="W67" s="116"/>
    </row>
    <row r="68" spans="1:24" s="93" customFormat="1" ht="14.25" x14ac:dyDescent="0.2">
      <c r="A68" s="117"/>
      <c r="B68" s="745"/>
      <c r="C68" s="744"/>
      <c r="D68" s="119"/>
      <c r="E68" s="119"/>
      <c r="F68" s="122"/>
      <c r="G68" s="263" t="s">
        <v>28</v>
      </c>
      <c r="H68" s="175"/>
      <c r="I68" s="264" t="s">
        <v>29</v>
      </c>
      <c r="J68" s="694" t="str">
        <f>IF(J34="","",J34)</f>
        <v/>
      </c>
      <c r="K68" s="695"/>
      <c r="L68" s="124"/>
      <c r="M68" s="124"/>
      <c r="N68" s="124"/>
      <c r="R68" s="117"/>
      <c r="S68" s="117"/>
      <c r="T68" s="117"/>
      <c r="U68" s="117"/>
      <c r="V68" s="411"/>
      <c r="W68" s="116"/>
    </row>
    <row r="69" spans="1:24" s="116" customFormat="1" ht="14.25" x14ac:dyDescent="0.2">
      <c r="A69" s="93"/>
      <c r="B69" s="783" t="s">
        <v>20</v>
      </c>
      <c r="C69" s="754"/>
      <c r="D69" s="784"/>
      <c r="E69" s="804"/>
      <c r="F69" s="805"/>
      <c r="G69" s="214"/>
      <c r="H69" s="215"/>
      <c r="I69" s="806" t="s">
        <v>360</v>
      </c>
      <c r="J69" s="710"/>
      <c r="K69" s="710"/>
      <c r="L69" s="402"/>
      <c r="M69" s="402"/>
      <c r="N69" s="117"/>
      <c r="S69" s="93"/>
      <c r="V69" s="23"/>
      <c r="X69" s="93"/>
    </row>
    <row r="70" spans="1:24" s="116" customFormat="1" ht="14.25" x14ac:dyDescent="0.2">
      <c r="A70" s="463"/>
      <c r="B70" s="464"/>
      <c r="C70" s="464"/>
      <c r="D70" s="465" t="s">
        <v>359</v>
      </c>
      <c r="E70" s="454"/>
      <c r="F70" s="403"/>
      <c r="G70" s="214"/>
      <c r="H70" s="215"/>
      <c r="I70" s="216"/>
      <c r="J70" s="172"/>
      <c r="K70" s="172"/>
      <c r="L70" s="122"/>
      <c r="M70" s="122"/>
      <c r="N70" s="117"/>
      <c r="S70" s="93"/>
      <c r="V70" s="23"/>
      <c r="X70" s="93"/>
    </row>
    <row r="71" spans="1:24" s="116" customFormat="1" ht="14.25" x14ac:dyDescent="0.2">
      <c r="A71" s="117"/>
      <c r="B71" s="558"/>
      <c r="C71" s="558"/>
      <c r="D71" s="119"/>
      <c r="E71" s="119"/>
      <c r="F71" s="122"/>
      <c r="G71" s="263"/>
      <c r="H71" s="559"/>
      <c r="I71" s="264"/>
      <c r="J71" s="560"/>
      <c r="K71" s="561"/>
      <c r="L71" s="124"/>
      <c r="M71" s="124"/>
      <c r="N71" s="124"/>
      <c r="R71" s="117"/>
      <c r="S71" s="117"/>
      <c r="T71" s="117"/>
      <c r="U71" s="117"/>
      <c r="V71" s="411"/>
    </row>
    <row r="72" spans="1:24" s="93" customFormat="1" ht="15" customHeight="1" x14ac:dyDescent="0.25">
      <c r="A72" s="699" t="s">
        <v>358</v>
      </c>
      <c r="B72" s="700"/>
      <c r="C72" s="700"/>
      <c r="D72" s="700"/>
      <c r="E72" s="700"/>
      <c r="F72" s="700"/>
      <c r="G72" s="700"/>
      <c r="H72" s="700"/>
      <c r="I72" s="700"/>
      <c r="J72" s="700"/>
      <c r="K72" s="700"/>
      <c r="L72" s="700"/>
      <c r="M72" s="700"/>
      <c r="N72" s="117"/>
      <c r="R72" s="117"/>
      <c r="S72" s="407"/>
      <c r="T72" s="408"/>
      <c r="U72" s="409"/>
      <c r="V72" s="21"/>
      <c r="W72" s="136"/>
    </row>
    <row r="73" spans="1:24" s="93" customFormat="1" ht="14.25" x14ac:dyDescent="0.2">
      <c r="A73" s="116"/>
      <c r="B73" s="80" t="s">
        <v>86</v>
      </c>
      <c r="C73" s="80"/>
      <c r="D73" s="80" t="s">
        <v>87</v>
      </c>
      <c r="E73" s="80"/>
      <c r="F73" s="80" t="s">
        <v>88</v>
      </c>
      <c r="J73" s="164" t="s">
        <v>199</v>
      </c>
      <c r="K73" s="164"/>
      <c r="L73" s="81"/>
      <c r="M73" s="81"/>
      <c r="N73" s="276"/>
      <c r="O73" s="116"/>
      <c r="Q73" s="71"/>
      <c r="R73" s="117"/>
      <c r="S73" s="407"/>
      <c r="T73" s="408"/>
      <c r="U73" s="409"/>
      <c r="V73" s="21"/>
      <c r="W73" s="136"/>
    </row>
    <row r="74" spans="1:24" s="93" customFormat="1" ht="15" x14ac:dyDescent="0.25">
      <c r="A74" s="116"/>
      <c r="B74" s="170"/>
      <c r="C74" s="142"/>
      <c r="D74" s="697"/>
      <c r="E74" s="698"/>
      <c r="F74" s="701"/>
      <c r="G74" s="702"/>
      <c r="H74" s="703"/>
      <c r="I74" s="2"/>
      <c r="J74" s="704"/>
      <c r="K74" s="705"/>
      <c r="L74" s="705"/>
      <c r="M74" s="705"/>
      <c r="N74" s="473"/>
      <c r="O74" s="194"/>
      <c r="R74" s="410"/>
      <c r="S74" s="407"/>
      <c r="T74" s="117"/>
      <c r="U74" s="409"/>
      <c r="V74" s="21"/>
      <c r="W74" s="136"/>
    </row>
    <row r="75" spans="1:24" s="93" customFormat="1" ht="15" x14ac:dyDescent="0.25">
      <c r="A75" s="116"/>
      <c r="B75" s="170"/>
      <c r="C75" s="142"/>
      <c r="D75" s="170"/>
      <c r="E75" s="170"/>
      <c r="F75" s="551"/>
      <c r="G75" s="553"/>
      <c r="H75" s="553"/>
      <c r="I75" s="2"/>
      <c r="J75" s="552"/>
      <c r="K75" s="473"/>
      <c r="L75" s="473"/>
      <c r="M75" s="473"/>
      <c r="N75" s="473"/>
      <c r="O75" s="194"/>
      <c r="R75" s="410"/>
      <c r="S75" s="407"/>
      <c r="T75" s="117"/>
      <c r="U75" s="409"/>
      <c r="V75" s="21"/>
      <c r="W75" s="136"/>
    </row>
    <row r="76" spans="1:24" s="116" customFormat="1" ht="15" x14ac:dyDescent="0.25">
      <c r="B76" s="554"/>
      <c r="C76" s="142"/>
      <c r="D76" s="554"/>
      <c r="E76" s="554"/>
      <c r="F76" s="506"/>
      <c r="G76" s="506"/>
      <c r="H76" s="506"/>
      <c r="I76" s="277"/>
      <c r="J76" s="555"/>
      <c r="K76" s="556"/>
      <c r="L76" s="556"/>
      <c r="M76" s="556"/>
      <c r="N76" s="556"/>
      <c r="O76" s="557"/>
      <c r="R76" s="410"/>
      <c r="S76" s="407"/>
      <c r="T76" s="117"/>
      <c r="U76" s="409"/>
      <c r="V76" s="21"/>
      <c r="W76" s="136"/>
    </row>
    <row r="77" spans="1:24" s="93" customFormat="1" ht="15" customHeight="1" x14ac:dyDescent="0.25">
      <c r="A77" s="699" t="s">
        <v>165</v>
      </c>
      <c r="B77" s="700"/>
      <c r="C77" s="700"/>
      <c r="D77" s="700"/>
      <c r="E77" s="700"/>
      <c r="F77" s="700"/>
      <c r="G77" s="700"/>
      <c r="H77" s="700"/>
      <c r="I77" s="700"/>
      <c r="J77" s="700"/>
      <c r="K77" s="700"/>
      <c r="L77" s="700"/>
      <c r="M77" s="700"/>
      <c r="N77" s="117"/>
      <c r="R77" s="117"/>
      <c r="S77" s="407"/>
      <c r="T77" s="408"/>
      <c r="U77" s="409"/>
      <c r="V77" s="21"/>
      <c r="W77" s="136"/>
    </row>
    <row r="78" spans="1:24" s="93" customFormat="1" ht="8.25" customHeight="1" x14ac:dyDescent="0.25">
      <c r="A78" s="466"/>
      <c r="B78" s="76"/>
      <c r="C78" s="76"/>
      <c r="D78" s="76"/>
      <c r="E78" s="76"/>
      <c r="F78" s="76"/>
      <c r="G78" s="77"/>
      <c r="H78" s="78"/>
      <c r="I78" s="116"/>
      <c r="J78" s="116"/>
      <c r="K78" s="274"/>
      <c r="L78" s="74"/>
      <c r="M78" s="74"/>
      <c r="N78" s="74"/>
      <c r="Q78" s="71"/>
      <c r="R78" s="117"/>
      <c r="S78" s="407"/>
      <c r="T78" s="408"/>
      <c r="U78" s="409"/>
      <c r="V78" s="21"/>
      <c r="W78" s="136"/>
    </row>
    <row r="79" spans="1:24" s="93" customFormat="1" ht="14.25" x14ac:dyDescent="0.2">
      <c r="A79" s="532"/>
      <c r="B79" s="275" t="s">
        <v>86</v>
      </c>
      <c r="C79" s="275"/>
      <c r="D79" s="275" t="s">
        <v>87</v>
      </c>
      <c r="E79" s="275"/>
      <c r="F79" s="275" t="s">
        <v>88</v>
      </c>
      <c r="G79" s="116"/>
      <c r="H79" s="116"/>
      <c r="I79" s="116"/>
      <c r="J79" s="164"/>
      <c r="K79" s="164"/>
      <c r="L79" s="81"/>
      <c r="M79" s="81"/>
      <c r="N79" s="276"/>
      <c r="O79" s="116"/>
      <c r="Q79" s="71"/>
      <c r="R79" s="117"/>
      <c r="S79" s="407"/>
      <c r="T79" s="408"/>
      <c r="U79" s="409"/>
      <c r="V79" s="21"/>
      <c r="W79" s="136"/>
    </row>
    <row r="80" spans="1:24" s="93" customFormat="1" ht="15" x14ac:dyDescent="0.25">
      <c r="A80" s="532"/>
      <c r="B80" s="170"/>
      <c r="C80" s="142"/>
      <c r="D80" s="697"/>
      <c r="E80" s="698"/>
      <c r="F80" s="701"/>
      <c r="G80" s="702"/>
      <c r="H80" s="703"/>
      <c r="I80" s="277"/>
      <c r="J80" s="266"/>
      <c r="K80" s="193"/>
      <c r="L80" s="193"/>
      <c r="M80" s="193"/>
      <c r="N80" s="81"/>
      <c r="O80" s="194"/>
      <c r="R80" s="410"/>
      <c r="S80" s="407"/>
      <c r="T80" s="117"/>
      <c r="U80" s="409"/>
      <c r="V80" s="21"/>
      <c r="W80" s="136"/>
    </row>
    <row r="81" spans="1:23" ht="16.5" customHeight="1" x14ac:dyDescent="0.2">
      <c r="A81" s="532"/>
      <c r="B81" s="83" t="s">
        <v>90</v>
      </c>
      <c r="C81" s="83"/>
      <c r="D81" s="83"/>
      <c r="E81" s="803" t="s">
        <v>130</v>
      </c>
      <c r="F81" s="803"/>
      <c r="G81" s="278"/>
      <c r="H81" s="275" t="s">
        <v>91</v>
      </c>
      <c r="I81" s="278"/>
      <c r="J81" s="278"/>
      <c r="K81" s="116"/>
      <c r="L81" s="81"/>
      <c r="M81" s="81"/>
      <c r="N81" s="116"/>
      <c r="O81" s="116"/>
      <c r="P81" s="93"/>
      <c r="Q81" s="93"/>
      <c r="R81" s="117"/>
      <c r="S81" s="407"/>
      <c r="T81" s="117"/>
      <c r="U81" s="117"/>
      <c r="V81" s="21"/>
      <c r="W81" s="136"/>
    </row>
    <row r="82" spans="1:23" ht="14.25" x14ac:dyDescent="0.2">
      <c r="A82" s="532"/>
      <c r="B82" s="713"/>
      <c r="C82" s="688"/>
      <c r="D82" s="122"/>
      <c r="E82" s="714"/>
      <c r="F82" s="715"/>
      <c r="G82" s="82"/>
      <c r="H82" s="716"/>
      <c r="I82" s="717"/>
      <c r="J82" s="717"/>
      <c r="K82" s="717"/>
      <c r="L82" s="116"/>
      <c r="M82" s="116"/>
      <c r="N82" s="116"/>
      <c r="O82" s="93"/>
      <c r="P82" s="93"/>
      <c r="Q82" s="93"/>
      <c r="R82" s="93"/>
      <c r="T82" s="93"/>
      <c r="U82" s="93"/>
      <c r="V82" s="22"/>
      <c r="W82" s="136"/>
    </row>
    <row r="83" spans="1:23" s="28" customFormat="1" x14ac:dyDescent="0.2">
      <c r="A83" s="479"/>
      <c r="B83" s="143"/>
      <c r="C83" s="143"/>
      <c r="D83" s="178"/>
      <c r="E83" s="127"/>
      <c r="F83" s="127"/>
      <c r="G83" s="128"/>
      <c r="I83" s="177"/>
      <c r="J83" s="177"/>
      <c r="K83" s="177"/>
      <c r="L83" s="177"/>
      <c r="M83" s="177"/>
      <c r="Q83" s="167"/>
      <c r="V83" s="22"/>
      <c r="W83" s="136"/>
    </row>
    <row r="84" spans="1:23" ht="12.95" customHeight="1" x14ac:dyDescent="0.25">
      <c r="A84" s="36" t="s">
        <v>235</v>
      </c>
      <c r="B84" s="90"/>
      <c r="C84" s="90"/>
      <c r="D84" s="90"/>
      <c r="E84" s="90"/>
      <c r="F84" s="90"/>
      <c r="G84" s="285"/>
      <c r="H84" s="90"/>
      <c r="I84" s="90"/>
      <c r="J84" s="317"/>
      <c r="K84" s="317"/>
      <c r="L84" s="318"/>
      <c r="M84" s="318"/>
      <c r="N84" s="530"/>
      <c r="O84" s="543"/>
      <c r="P84" s="117"/>
      <c r="Q84" s="223"/>
      <c r="R84" s="220"/>
      <c r="S84" s="222"/>
      <c r="T84" s="220"/>
      <c r="U84" s="220"/>
      <c r="V84" s="30"/>
    </row>
    <row r="85" spans="1:23" ht="7.5" customHeight="1" x14ac:dyDescent="0.2">
      <c r="A85" s="92"/>
      <c r="B85" s="92"/>
      <c r="C85" s="92"/>
      <c r="D85" s="92"/>
      <c r="E85" s="92"/>
      <c r="F85" s="92"/>
      <c r="G85" s="224"/>
      <c r="H85" s="92"/>
      <c r="I85" s="92"/>
      <c r="J85" s="217"/>
      <c r="K85" s="217"/>
      <c r="L85" s="217"/>
      <c r="M85" s="217"/>
      <c r="N85" s="423"/>
      <c r="O85" s="538"/>
      <c r="P85" s="117"/>
      <c r="Q85" s="326"/>
      <c r="R85" s="220"/>
      <c r="S85" s="220"/>
      <c r="T85" s="220"/>
      <c r="U85" s="220"/>
      <c r="V85" s="93"/>
    </row>
    <row r="86" spans="1:23" ht="12.95" customHeight="1" x14ac:dyDescent="0.2">
      <c r="A86" s="93"/>
      <c r="B86" s="790" t="s">
        <v>237</v>
      </c>
      <c r="C86" s="791"/>
      <c r="D86" s="791"/>
      <c r="E86" s="791"/>
      <c r="F86" s="791"/>
      <c r="G86" s="791"/>
      <c r="H86" s="792"/>
      <c r="I86" s="332" t="s">
        <v>185</v>
      </c>
      <c r="J86" s="333" t="s">
        <v>212</v>
      </c>
      <c r="K86" s="93"/>
      <c r="L86" s="336" t="s">
        <v>187</v>
      </c>
      <c r="M86" s="497"/>
      <c r="N86" s="424"/>
      <c r="O86" s="538"/>
      <c r="P86" s="117"/>
      <c r="Q86" s="326"/>
      <c r="R86" s="220"/>
      <c r="S86" s="220"/>
      <c r="T86" s="220"/>
      <c r="U86" s="220"/>
      <c r="V86" s="93"/>
      <c r="W86" s="92"/>
    </row>
    <row r="87" spans="1:23" ht="12.95" customHeight="1" x14ac:dyDescent="0.2">
      <c r="A87" s="93"/>
      <c r="B87" s="92"/>
      <c r="C87" s="328" t="s">
        <v>4</v>
      </c>
      <c r="D87" s="92"/>
      <c r="E87" s="92"/>
      <c r="F87" s="92"/>
      <c r="G87" s="224"/>
      <c r="H87" s="92"/>
      <c r="I87" s="334" t="s">
        <v>188</v>
      </c>
      <c r="J87" s="335" t="s">
        <v>186</v>
      </c>
      <c r="K87" s="93"/>
      <c r="L87" s="375" t="s">
        <v>186</v>
      </c>
      <c r="M87" s="499" t="s">
        <v>351</v>
      </c>
      <c r="N87" s="827" t="s">
        <v>353</v>
      </c>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500"/>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500"/>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500"/>
      <c r="N90" s="700"/>
      <c r="O90" s="538"/>
      <c r="P90" s="117"/>
      <c r="Q90" s="326"/>
      <c r="R90" s="220"/>
      <c r="S90" s="220"/>
      <c r="T90" s="220"/>
      <c r="U90" s="220"/>
      <c r="V90" s="93"/>
    </row>
    <row r="91" spans="1:23" ht="12.95" customHeight="1" x14ac:dyDescent="0.2">
      <c r="A91" s="93"/>
      <c r="B91" s="92"/>
      <c r="C91" s="680"/>
      <c r="D91" s="691"/>
      <c r="E91" s="691"/>
      <c r="F91" s="691"/>
      <c r="G91" s="691"/>
      <c r="H91" s="692"/>
      <c r="I91" s="358"/>
      <c r="J91" s="337"/>
      <c r="K91" s="371"/>
      <c r="L91" s="339"/>
      <c r="M91" s="500"/>
      <c r="N91" s="700"/>
      <c r="O91" s="538"/>
      <c r="P91" s="117"/>
      <c r="Q91" s="326"/>
      <c r="R91" s="220"/>
      <c r="S91" s="220"/>
      <c r="T91" s="220"/>
      <c r="U91" s="220"/>
      <c r="V91" s="93"/>
    </row>
    <row r="92" spans="1:23" ht="12.95" customHeight="1" thickBot="1" x14ac:dyDescent="0.25">
      <c r="A92" s="93"/>
      <c r="B92" s="92"/>
      <c r="C92" s="706"/>
      <c r="D92" s="707"/>
      <c r="E92" s="707"/>
      <c r="F92" s="707"/>
      <c r="G92" s="707"/>
      <c r="H92" s="708"/>
      <c r="I92" s="370"/>
      <c r="J92" s="337"/>
      <c r="K92" s="371"/>
      <c r="L92" s="340"/>
      <c r="M92" s="501"/>
      <c r="N92" s="828"/>
      <c r="O92" s="538"/>
      <c r="P92" s="117"/>
      <c r="Q92" s="326"/>
      <c r="R92" s="220"/>
      <c r="S92" s="220"/>
      <c r="T92" s="220"/>
      <c r="U92" s="220"/>
      <c r="V92" s="93"/>
    </row>
    <row r="93" spans="1:23" ht="12.95" customHeight="1" thickTop="1" x14ac:dyDescent="0.2">
      <c r="A93" s="93"/>
      <c r="B93" s="92"/>
      <c r="C93" s="677" t="s">
        <v>179</v>
      </c>
      <c r="D93" s="678"/>
      <c r="E93" s="678"/>
      <c r="F93" s="678"/>
      <c r="G93" s="678"/>
      <c r="H93" s="679"/>
      <c r="I93" s="368"/>
      <c r="J93" s="369"/>
      <c r="K93" s="217"/>
      <c r="L93" s="578">
        <f>ROUND(SUM(L88:L92),0)</f>
        <v>0</v>
      </c>
      <c r="M93" s="579">
        <f>L93</f>
        <v>0</v>
      </c>
      <c r="N93" s="594">
        <v>0</v>
      </c>
      <c r="O93" s="538"/>
      <c r="P93" s="117"/>
      <c r="Q93" s="326"/>
      <c r="R93" s="220"/>
      <c r="S93" s="220"/>
      <c r="T93" s="220"/>
      <c r="U93" s="220"/>
      <c r="V93" s="93"/>
    </row>
    <row r="94" spans="1:23" ht="12.95" customHeight="1" x14ac:dyDescent="0.2">
      <c r="A94" s="93"/>
      <c r="B94" s="92"/>
      <c r="C94" s="369"/>
      <c r="D94" s="412"/>
      <c r="E94" s="412"/>
      <c r="F94" s="412"/>
      <c r="G94" s="412"/>
      <c r="H94" s="412"/>
      <c r="I94" s="369"/>
      <c r="J94" s="369"/>
      <c r="K94" s="217"/>
      <c r="L94" s="413"/>
      <c r="M94" s="413"/>
      <c r="N94" s="376" t="str">
        <f>IF(N93=0,IF(L93=0,"","nouveau coût"),(L93-N93)/N93)</f>
        <v/>
      </c>
      <c r="O94" s="325"/>
      <c r="P94" s="117"/>
      <c r="Q94" s="326"/>
      <c r="R94" s="220"/>
      <c r="S94" s="220"/>
      <c r="T94" s="220"/>
      <c r="U94" s="220"/>
      <c r="V94" s="93"/>
    </row>
    <row r="95" spans="1:23" ht="12.95" customHeight="1" x14ac:dyDescent="0.2">
      <c r="A95" s="93"/>
      <c r="B95" s="324" t="s">
        <v>5</v>
      </c>
      <c r="C95" s="92"/>
      <c r="D95" s="92"/>
      <c r="E95" s="92"/>
      <c r="F95" s="92"/>
      <c r="G95" s="224"/>
      <c r="H95" s="92"/>
      <c r="I95" s="92"/>
      <c r="J95" s="217"/>
      <c r="K95" s="217"/>
      <c r="L95" s="217"/>
      <c r="M95" s="217"/>
      <c r="N95" s="425"/>
      <c r="O95" s="538"/>
      <c r="P95" s="117"/>
      <c r="Q95" s="326"/>
      <c r="R95" s="220"/>
      <c r="S95" s="220"/>
      <c r="T95" s="220"/>
      <c r="U95" s="220"/>
      <c r="V95" s="93"/>
      <c r="W95" s="116"/>
    </row>
    <row r="96" spans="1:23" ht="12.95" customHeight="1" x14ac:dyDescent="0.2">
      <c r="A96" s="93"/>
      <c r="B96" s="92"/>
      <c r="C96" s="328" t="s">
        <v>6</v>
      </c>
      <c r="D96" s="92"/>
      <c r="E96" s="328" t="s">
        <v>238</v>
      </c>
      <c r="F96" s="92"/>
      <c r="G96" s="224"/>
      <c r="H96" s="92"/>
      <c r="I96" s="92"/>
      <c r="J96" s="372" t="s">
        <v>181</v>
      </c>
      <c r="K96" s="373" t="s">
        <v>180</v>
      </c>
      <c r="L96" s="330" t="s">
        <v>182</v>
      </c>
      <c r="M96" s="499" t="s">
        <v>351</v>
      </c>
      <c r="N96" s="426"/>
      <c r="O96" s="538"/>
      <c r="P96" s="130" t="s">
        <v>213</v>
      </c>
      <c r="Q96" s="326"/>
      <c r="R96" s="220"/>
      <c r="S96" s="220"/>
      <c r="T96" s="220"/>
      <c r="U96" s="220"/>
      <c r="V96" s="93"/>
    </row>
    <row r="97" spans="2:24" s="93" customFormat="1" ht="12.95" customHeight="1" x14ac:dyDescent="0.2">
      <c r="B97" s="92"/>
      <c r="C97" s="680"/>
      <c r="D97" s="681"/>
      <c r="E97" s="674"/>
      <c r="F97" s="675"/>
      <c r="G97" s="675"/>
      <c r="H97" s="675"/>
      <c r="I97" s="676"/>
      <c r="J97" s="338"/>
      <c r="K97" s="341"/>
      <c r="L97" s="580">
        <f t="shared" ref="L97:L103" si="0">J97*K97</f>
        <v>0</v>
      </c>
      <c r="M97" s="503"/>
      <c r="N97" s="426"/>
      <c r="O97" s="831" t="s">
        <v>352</v>
      </c>
      <c r="P97" s="117" t="s">
        <v>214</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03"/>
      <c r="N98" s="827" t="s">
        <v>353</v>
      </c>
      <c r="O98" s="831"/>
      <c r="P98" s="117" t="s">
        <v>215</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03"/>
      <c r="N99" s="700"/>
      <c r="O99" s="831"/>
      <c r="P99" s="117" t="s">
        <v>216</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03"/>
      <c r="N100" s="700"/>
      <c r="O100" s="831"/>
      <c r="P100" s="117" t="s">
        <v>217</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03"/>
      <c r="N101" s="700"/>
      <c r="O101" s="831"/>
      <c r="P101" s="117" t="s">
        <v>219</v>
      </c>
      <c r="Q101" s="326"/>
      <c r="R101" s="220"/>
      <c r="S101" s="220"/>
      <c r="T101" s="220"/>
      <c r="U101" s="220"/>
    </row>
    <row r="102" spans="2:24" s="93" customFormat="1" ht="12.95" customHeight="1" x14ac:dyDescent="0.2">
      <c r="B102" s="92"/>
      <c r="C102" s="680"/>
      <c r="D102" s="681"/>
      <c r="E102" s="674"/>
      <c r="F102" s="675"/>
      <c r="G102" s="675"/>
      <c r="H102" s="675"/>
      <c r="I102" s="676"/>
      <c r="J102" s="338"/>
      <c r="K102" s="341"/>
      <c r="L102" s="580">
        <f t="shared" si="0"/>
        <v>0</v>
      </c>
      <c r="M102" s="503"/>
      <c r="N102" s="700"/>
      <c r="O102" s="831"/>
      <c r="P102" s="117" t="s">
        <v>218</v>
      </c>
      <c r="Q102" s="326"/>
      <c r="R102" s="220"/>
      <c r="S102" s="220"/>
      <c r="T102" s="220"/>
      <c r="U102" s="220"/>
    </row>
    <row r="103" spans="2:24" s="93" customFormat="1" ht="12.95" customHeight="1" thickBot="1" x14ac:dyDescent="0.25">
      <c r="B103" s="92"/>
      <c r="C103" s="680"/>
      <c r="D103" s="681"/>
      <c r="E103" s="674"/>
      <c r="F103" s="675"/>
      <c r="G103" s="675"/>
      <c r="H103" s="675"/>
      <c r="I103" s="676"/>
      <c r="J103" s="535"/>
      <c r="K103" s="537"/>
      <c r="L103" s="581">
        <f t="shared" si="0"/>
        <v>0</v>
      </c>
      <c r="M103" s="501"/>
      <c r="N103" s="828"/>
      <c r="O103" s="831"/>
      <c r="Q103" s="326"/>
      <c r="R103" s="220"/>
      <c r="S103" s="220"/>
      <c r="T103" s="220"/>
      <c r="U103" s="220"/>
    </row>
    <row r="104" spans="2:24" s="93" customFormat="1" ht="12.95" customHeight="1" thickTop="1" x14ac:dyDescent="0.2">
      <c r="B104" s="92"/>
      <c r="C104" s="677" t="s">
        <v>179</v>
      </c>
      <c r="D104" s="678"/>
      <c r="E104" s="678"/>
      <c r="F104" s="678"/>
      <c r="G104" s="678"/>
      <c r="H104" s="678"/>
      <c r="I104" s="679"/>
      <c r="J104" s="536"/>
      <c r="K104" s="582">
        <f>SUM(K97:K103)</f>
        <v>0</v>
      </c>
      <c r="L104" s="578">
        <f>ROUND(SUM(L97:L103),0)</f>
        <v>0</v>
      </c>
      <c r="M104" s="579">
        <f>IF(T2=1,0,L104)</f>
        <v>0</v>
      </c>
      <c r="N104" s="591">
        <v>0</v>
      </c>
      <c r="O104" s="592">
        <v>0</v>
      </c>
      <c r="Q104" s="326"/>
      <c r="R104" s="220"/>
      <c r="S104" s="220"/>
      <c r="T104" s="220"/>
      <c r="U104" s="220"/>
    </row>
    <row r="105" spans="2:24" s="93" customFormat="1" ht="12.95" customHeight="1" x14ac:dyDescent="0.2">
      <c r="B105" s="92"/>
      <c r="C105" s="369"/>
      <c r="D105" s="412"/>
      <c r="E105" s="412"/>
      <c r="F105" s="412"/>
      <c r="G105" s="412"/>
      <c r="H105" s="412"/>
      <c r="I105" s="412"/>
      <c r="J105" s="414"/>
      <c r="K105" s="534"/>
      <c r="L105" s="413"/>
      <c r="M105" s="413"/>
      <c r="N105" s="376" t="str">
        <f>IF(N104=0,IF(L104=0,"","nouveau coût"),(L104-N104)/N104)</f>
        <v/>
      </c>
      <c r="O105" s="539" t="str">
        <f>IF(O104=0,"",(K104-O104)/O104)</f>
        <v/>
      </c>
      <c r="Q105" s="326"/>
      <c r="R105" s="220"/>
      <c r="S105" s="220"/>
      <c r="T105" s="220"/>
      <c r="U105" s="220"/>
    </row>
    <row r="106" spans="2:24" s="93" customFormat="1" ht="12.95" customHeight="1" x14ac:dyDescent="0.2">
      <c r="B106" s="92"/>
      <c r="C106" s="369"/>
      <c r="D106" s="412"/>
      <c r="E106" s="412"/>
      <c r="F106" s="412"/>
      <c r="G106" s="412"/>
      <c r="H106" s="412"/>
      <c r="I106" s="412"/>
      <c r="J106" s="415"/>
      <c r="K106" s="376" t="str">
        <f>IF(K105=0,"",(K104-K105)/K105)</f>
        <v/>
      </c>
      <c r="L106" s="413"/>
      <c r="M106" s="413"/>
      <c r="N106" s="427"/>
      <c r="O106" s="540"/>
      <c r="Q106" s="326"/>
      <c r="R106" s="220"/>
      <c r="S106" s="220"/>
      <c r="T106" s="220"/>
      <c r="U106" s="220"/>
    </row>
    <row r="107" spans="2:24" s="93" customFormat="1" ht="12.95" customHeight="1" x14ac:dyDescent="0.2">
      <c r="B107" s="324" t="s">
        <v>183</v>
      </c>
      <c r="C107" s="92"/>
      <c r="D107" s="92"/>
      <c r="E107" s="92"/>
      <c r="F107" s="92"/>
      <c r="G107" s="224"/>
      <c r="H107" s="92"/>
      <c r="I107" s="92"/>
      <c r="J107" s="217"/>
      <c r="K107" s="217"/>
      <c r="L107" s="217"/>
      <c r="M107" s="217"/>
      <c r="N107" s="425"/>
      <c r="O107" s="538"/>
      <c r="P107" s="117"/>
      <c r="Q107" s="326"/>
      <c r="R107" s="220"/>
      <c r="S107" s="220"/>
      <c r="T107" s="220"/>
      <c r="U107" s="220"/>
    </row>
    <row r="108" spans="2:24" s="93" customFormat="1" ht="12.95" customHeight="1" x14ac:dyDescent="0.2">
      <c r="B108" s="92"/>
      <c r="C108" s="328" t="s">
        <v>6</v>
      </c>
      <c r="D108" s="92"/>
      <c r="E108" s="328" t="s">
        <v>238</v>
      </c>
      <c r="F108" s="92"/>
      <c r="G108" s="224"/>
      <c r="H108" s="92"/>
      <c r="I108" s="92"/>
      <c r="J108" s="372" t="s">
        <v>181</v>
      </c>
      <c r="K108" s="373" t="s">
        <v>180</v>
      </c>
      <c r="L108" s="330" t="s">
        <v>182</v>
      </c>
      <c r="M108" s="499" t="s">
        <v>351</v>
      </c>
      <c r="N108" s="426"/>
      <c r="O108" s="538"/>
      <c r="P108" s="117"/>
      <c r="Q108" s="130" t="s">
        <v>225</v>
      </c>
      <c r="R108" s="220"/>
      <c r="S108" s="220"/>
      <c r="T108" s="220"/>
      <c r="U108" s="220"/>
    </row>
    <row r="109" spans="2:24" s="93" customFormat="1" ht="12.95" customHeight="1" x14ac:dyDescent="0.2">
      <c r="B109" s="92"/>
      <c r="C109" s="680"/>
      <c r="D109" s="681"/>
      <c r="E109" s="674"/>
      <c r="F109" s="675"/>
      <c r="G109" s="675"/>
      <c r="H109" s="675"/>
      <c r="I109" s="676"/>
      <c r="J109" s="378"/>
      <c r="K109" s="341"/>
      <c r="L109" s="580">
        <f t="shared" ref="L109:L115" si="1">J109*K109</f>
        <v>0</v>
      </c>
      <c r="M109" s="503"/>
      <c r="N109" s="426"/>
      <c r="O109" s="831" t="s">
        <v>352</v>
      </c>
      <c r="P109" s="117"/>
      <c r="Q109" s="377" t="s">
        <v>220</v>
      </c>
      <c r="R109" s="220"/>
      <c r="S109" s="220"/>
      <c r="T109" s="220"/>
      <c r="U109" s="220"/>
      <c r="W109" s="116"/>
      <c r="X109" s="116"/>
    </row>
    <row r="110" spans="2:24" s="93" customFormat="1" ht="12.75" customHeight="1" x14ac:dyDescent="0.2">
      <c r="B110" s="92"/>
      <c r="C110" s="680"/>
      <c r="D110" s="681"/>
      <c r="E110" s="674"/>
      <c r="F110" s="675"/>
      <c r="G110" s="675"/>
      <c r="H110" s="675"/>
      <c r="I110" s="676"/>
      <c r="J110" s="378"/>
      <c r="K110" s="341"/>
      <c r="L110" s="580">
        <f t="shared" si="1"/>
        <v>0</v>
      </c>
      <c r="M110" s="503"/>
      <c r="N110" s="827" t="s">
        <v>353</v>
      </c>
      <c r="O110" s="831"/>
      <c r="P110" s="117"/>
      <c r="Q110" s="377" t="s">
        <v>221</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03"/>
      <c r="N111" s="700"/>
      <c r="O111" s="831"/>
      <c r="P111" s="117"/>
      <c r="Q111" s="377" t="s">
        <v>222</v>
      </c>
      <c r="R111" s="220"/>
      <c r="S111" s="220"/>
      <c r="T111" s="220"/>
      <c r="U111" s="220"/>
    </row>
    <row r="112" spans="2:24" s="93" customFormat="1" ht="12.75" customHeight="1" x14ac:dyDescent="0.2">
      <c r="B112" s="92"/>
      <c r="C112" s="680"/>
      <c r="D112" s="681"/>
      <c r="E112" s="674"/>
      <c r="F112" s="675"/>
      <c r="G112" s="675"/>
      <c r="H112" s="675"/>
      <c r="I112" s="676"/>
      <c r="J112" s="378"/>
      <c r="K112" s="341"/>
      <c r="L112" s="580">
        <f t="shared" si="1"/>
        <v>0</v>
      </c>
      <c r="M112" s="503"/>
      <c r="N112" s="700"/>
      <c r="O112" s="831"/>
      <c r="P112" s="117"/>
      <c r="Q112" s="377" t="s">
        <v>223</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03"/>
      <c r="N113" s="700"/>
      <c r="O113" s="831"/>
      <c r="P113" s="117"/>
      <c r="Q113" s="377" t="s">
        <v>224</v>
      </c>
      <c r="R113" s="220"/>
      <c r="S113" s="220"/>
      <c r="T113" s="220"/>
      <c r="U113" s="220"/>
    </row>
    <row r="114" spans="2:21" s="93" customFormat="1" ht="12.95" customHeight="1" x14ac:dyDescent="0.2">
      <c r="B114" s="92"/>
      <c r="C114" s="680"/>
      <c r="D114" s="681"/>
      <c r="E114" s="674"/>
      <c r="F114" s="675"/>
      <c r="G114" s="675"/>
      <c r="H114" s="675"/>
      <c r="I114" s="676"/>
      <c r="J114" s="378"/>
      <c r="K114" s="341"/>
      <c r="L114" s="580">
        <f t="shared" si="1"/>
        <v>0</v>
      </c>
      <c r="M114" s="503"/>
      <c r="N114" s="700"/>
      <c r="O114" s="831"/>
      <c r="P114" s="117"/>
      <c r="Q114" s="377" t="s">
        <v>8</v>
      </c>
      <c r="R114" s="220"/>
      <c r="S114" s="220"/>
      <c r="T114" s="220"/>
      <c r="U114" s="220"/>
    </row>
    <row r="115" spans="2:21" s="93" customFormat="1" ht="12.95" customHeight="1" thickBot="1" x14ac:dyDescent="0.25">
      <c r="B115" s="92"/>
      <c r="C115" s="680"/>
      <c r="D115" s="681"/>
      <c r="E115" s="674"/>
      <c r="F115" s="675"/>
      <c r="G115" s="675"/>
      <c r="H115" s="675"/>
      <c r="I115" s="676"/>
      <c r="J115" s="541"/>
      <c r="K115" s="341"/>
      <c r="L115" s="581">
        <f t="shared" si="1"/>
        <v>0</v>
      </c>
      <c r="M115" s="501"/>
      <c r="N115" s="828"/>
      <c r="O115" s="832"/>
      <c r="P115" s="117"/>
      <c r="R115" s="220"/>
      <c r="S115" s="220"/>
      <c r="T115" s="220"/>
      <c r="U115" s="220"/>
    </row>
    <row r="116" spans="2:21" s="93" customFormat="1" ht="12.95" customHeight="1" thickTop="1" x14ac:dyDescent="0.2">
      <c r="B116" s="92"/>
      <c r="C116" s="677" t="s">
        <v>179</v>
      </c>
      <c r="D116" s="678"/>
      <c r="E116" s="678"/>
      <c r="F116" s="678"/>
      <c r="G116" s="678"/>
      <c r="H116" s="678"/>
      <c r="I116" s="679"/>
      <c r="J116" s="536"/>
      <c r="K116" s="582">
        <f>SUM(K109:K115)</f>
        <v>0</v>
      </c>
      <c r="L116" s="578">
        <f>ROUND(SUM(L109:L115),0)</f>
        <v>0</v>
      </c>
      <c r="M116" s="579">
        <f>L116</f>
        <v>0</v>
      </c>
      <c r="N116" s="591">
        <v>0</v>
      </c>
      <c r="O116" s="592">
        <v>0</v>
      </c>
      <c r="P116" s="117"/>
      <c r="R116" s="220"/>
      <c r="S116" s="220"/>
      <c r="T116" s="220"/>
      <c r="U116" s="220"/>
    </row>
    <row r="117" spans="2:21" s="93" customFormat="1" ht="12.95" customHeight="1" x14ac:dyDescent="0.2">
      <c r="B117" s="92"/>
      <c r="C117" s="369"/>
      <c r="D117" s="412"/>
      <c r="E117" s="412"/>
      <c r="F117" s="412"/>
      <c r="G117" s="412"/>
      <c r="H117" s="412"/>
      <c r="I117" s="412"/>
      <c r="J117" s="414"/>
      <c r="K117" s="542"/>
      <c r="L117" s="413"/>
      <c r="M117" s="413"/>
      <c r="N117" s="376" t="str">
        <f>IF(N116=0,IF(L116=0,"","nouveau coût"),(L116-N116)/N116)</f>
        <v/>
      </c>
      <c r="O117" s="325" t="str">
        <f>IF(O116=0,"",(K116-O116)/O116)</f>
        <v/>
      </c>
      <c r="P117" s="117"/>
      <c r="R117" s="220"/>
      <c r="S117" s="220"/>
      <c r="T117" s="220"/>
      <c r="U117" s="220"/>
    </row>
    <row r="118" spans="2:21" s="93" customFormat="1" ht="12.95" customHeight="1" x14ac:dyDescent="0.2">
      <c r="B118" s="92"/>
      <c r="C118" s="369"/>
      <c r="D118" s="412"/>
      <c r="E118" s="412"/>
      <c r="F118" s="412"/>
      <c r="G118" s="412"/>
      <c r="H118" s="412"/>
      <c r="I118" s="412"/>
      <c r="J118" s="415"/>
      <c r="K118" s="376"/>
      <c r="L118" s="413"/>
      <c r="M118" s="413"/>
      <c r="N118" s="827" t="s">
        <v>353</v>
      </c>
      <c r="O118" s="829" t="s">
        <v>241</v>
      </c>
      <c r="P118" s="117"/>
      <c r="R118" s="220"/>
      <c r="S118" s="220"/>
      <c r="T118" s="220"/>
      <c r="U118" s="220"/>
    </row>
    <row r="119" spans="2:21" s="93" customFormat="1" ht="12.95" customHeight="1" x14ac:dyDescent="0.2">
      <c r="B119" s="324" t="s">
        <v>184</v>
      </c>
      <c r="C119" s="92"/>
      <c r="D119" s="92"/>
      <c r="E119" s="92"/>
      <c r="F119" s="92"/>
      <c r="G119" s="224"/>
      <c r="H119" s="92"/>
      <c r="I119" s="92"/>
      <c r="J119" s="217"/>
      <c r="K119" s="217"/>
      <c r="L119" s="217"/>
      <c r="M119" s="217"/>
      <c r="N119" s="700"/>
      <c r="O119" s="830"/>
      <c r="P119" s="117"/>
      <c r="Q119" s="326"/>
      <c r="R119" s="220"/>
      <c r="S119" s="220"/>
      <c r="T119" s="220"/>
      <c r="U119" s="220"/>
    </row>
    <row r="120" spans="2:21" s="93" customFormat="1" ht="12.95" customHeight="1" x14ac:dyDescent="0.2">
      <c r="B120" s="92"/>
      <c r="C120" s="328" t="s">
        <v>6</v>
      </c>
      <c r="D120" s="92"/>
      <c r="E120" s="328" t="s">
        <v>238</v>
      </c>
      <c r="F120" s="92"/>
      <c r="G120" s="224"/>
      <c r="H120" s="92"/>
      <c r="I120" s="92"/>
      <c r="J120" s="372" t="s">
        <v>181</v>
      </c>
      <c r="K120" s="373" t="s">
        <v>180</v>
      </c>
      <c r="L120" s="330" t="s">
        <v>182</v>
      </c>
      <c r="M120" s="499" t="s">
        <v>351</v>
      </c>
      <c r="N120" s="700"/>
      <c r="O120" s="830"/>
      <c r="P120" s="117"/>
      <c r="Q120" s="326"/>
      <c r="R120" s="13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03"/>
      <c r="N121" s="700"/>
      <c r="O121" s="830"/>
      <c r="P121" s="117"/>
      <c r="Q121" s="326"/>
      <c r="R121" s="220"/>
      <c r="S121" s="220"/>
      <c r="T121" s="220"/>
      <c r="U121" s="220"/>
    </row>
    <row r="122" spans="2:21" s="93" customFormat="1" ht="12.95" customHeight="1" x14ac:dyDescent="0.2">
      <c r="B122" s="92"/>
      <c r="C122" s="680"/>
      <c r="D122" s="681"/>
      <c r="E122" s="674"/>
      <c r="F122" s="675"/>
      <c r="G122" s="675"/>
      <c r="H122" s="675"/>
      <c r="I122" s="676"/>
      <c r="J122" s="338"/>
      <c r="K122" s="341"/>
      <c r="L122" s="580">
        <f>J122*K122</f>
        <v>0</v>
      </c>
      <c r="M122" s="503"/>
      <c r="N122" s="700"/>
      <c r="O122" s="830"/>
      <c r="P122" s="117"/>
      <c r="Q122" s="326"/>
      <c r="R122" s="220"/>
      <c r="S122" s="220"/>
      <c r="T122" s="220"/>
      <c r="U122" s="220"/>
    </row>
    <row r="123" spans="2:21" s="93" customFormat="1" ht="12.95" customHeight="1" thickBot="1" x14ac:dyDescent="0.25">
      <c r="B123" s="92"/>
      <c r="C123" s="680"/>
      <c r="D123" s="681"/>
      <c r="E123" s="674"/>
      <c r="F123" s="675"/>
      <c r="G123" s="675"/>
      <c r="H123" s="675"/>
      <c r="I123" s="676"/>
      <c r="J123" s="338"/>
      <c r="K123" s="341"/>
      <c r="L123" s="581">
        <f>J123*K123</f>
        <v>0</v>
      </c>
      <c r="M123" s="501"/>
      <c r="N123" s="828"/>
      <c r="O123" s="830"/>
      <c r="P123" s="117"/>
      <c r="Q123" s="326"/>
      <c r="R123" s="220"/>
      <c r="S123" s="220"/>
      <c r="T123" s="220"/>
      <c r="U123" s="220"/>
    </row>
    <row r="124" spans="2:21" s="93" customFormat="1" ht="12.75" customHeight="1" thickTop="1" x14ac:dyDescent="0.2">
      <c r="B124" s="92"/>
      <c r="C124" s="677" t="s">
        <v>179</v>
      </c>
      <c r="D124" s="678"/>
      <c r="E124" s="678"/>
      <c r="F124" s="678"/>
      <c r="G124" s="678"/>
      <c r="H124" s="678"/>
      <c r="I124" s="679"/>
      <c r="J124" s="217"/>
      <c r="K124" s="582">
        <f>SUM(K121:K123)</f>
        <v>0</v>
      </c>
      <c r="L124" s="578">
        <f>ROUND(SUM(L121:L123),0)</f>
        <v>0</v>
      </c>
      <c r="M124" s="579">
        <v>0</v>
      </c>
      <c r="N124" s="591">
        <v>0</v>
      </c>
      <c r="O124" s="592">
        <v>0</v>
      </c>
      <c r="P124" s="117"/>
      <c r="Q124" s="326"/>
      <c r="R124" s="220"/>
      <c r="S124" s="220"/>
      <c r="T124" s="220"/>
      <c r="U124" s="220"/>
    </row>
    <row r="125" spans="2:21" s="93" customFormat="1" ht="12.75" customHeight="1" x14ac:dyDescent="0.2">
      <c r="B125" s="92"/>
      <c r="C125" s="369"/>
      <c r="D125" s="412"/>
      <c r="E125" s="412"/>
      <c r="F125" s="412"/>
      <c r="G125" s="412"/>
      <c r="H125" s="412"/>
      <c r="I125" s="412"/>
      <c r="J125" s="414"/>
      <c r="K125" s="542"/>
      <c r="L125" s="413"/>
      <c r="M125" s="413"/>
      <c r="N125" s="376" t="str">
        <f>IF(N124=0,IF(L124=0,"","nouveau coût"),(L124-N124)/N124)</f>
        <v/>
      </c>
      <c r="O125" s="325" t="str">
        <f>IF(O124=0,"",(K124-O124)/O124)</f>
        <v/>
      </c>
      <c r="P125" s="117"/>
      <c r="Q125" s="326"/>
      <c r="R125" s="220"/>
      <c r="S125" s="220"/>
      <c r="T125" s="220"/>
      <c r="U125" s="220"/>
    </row>
    <row r="126" spans="2:21" s="93" customFormat="1" ht="12.75" customHeight="1" x14ac:dyDescent="0.2">
      <c r="B126" s="92"/>
      <c r="C126" s="369"/>
      <c r="D126" s="412"/>
      <c r="E126" s="412"/>
      <c r="F126" s="412"/>
      <c r="G126" s="412"/>
      <c r="H126" s="412"/>
      <c r="I126" s="412"/>
      <c r="J126" s="415"/>
      <c r="K126" s="376"/>
      <c r="L126" s="413"/>
      <c r="M126" s="413"/>
      <c r="N126" s="427"/>
      <c r="O126" s="538"/>
      <c r="P126" s="117"/>
      <c r="Q126" s="326"/>
      <c r="R126" s="220"/>
      <c r="S126" s="220"/>
      <c r="T126" s="220"/>
      <c r="U126" s="220"/>
    </row>
    <row r="127" spans="2:21" s="93" customFormat="1" ht="12.95" customHeight="1" x14ac:dyDescent="0.2">
      <c r="B127" s="324" t="s">
        <v>7</v>
      </c>
      <c r="C127" s="92"/>
      <c r="D127" s="92"/>
      <c r="E127" s="92"/>
      <c r="F127" s="92"/>
      <c r="G127" s="224"/>
      <c r="H127" s="92"/>
      <c r="I127" s="92"/>
      <c r="J127" s="217"/>
      <c r="K127" s="217"/>
      <c r="L127" s="217"/>
      <c r="M127" s="217"/>
      <c r="N127" s="827" t="s">
        <v>353</v>
      </c>
      <c r="O127" s="538"/>
      <c r="P127" s="117"/>
      <c r="Q127" s="326"/>
      <c r="R127" s="220"/>
      <c r="S127" s="220"/>
      <c r="T127" s="220"/>
      <c r="U127" s="220"/>
    </row>
    <row r="128" spans="2:21" s="93" customFormat="1" ht="12.95" customHeight="1" x14ac:dyDescent="0.2">
      <c r="B128" s="92"/>
      <c r="C128" s="328" t="s">
        <v>4</v>
      </c>
      <c r="D128" s="92"/>
      <c r="E128" s="92"/>
      <c r="F128" s="92"/>
      <c r="G128" s="224"/>
      <c r="H128" s="92"/>
      <c r="I128" s="92"/>
      <c r="J128" s="217"/>
      <c r="K128" s="217"/>
      <c r="L128" s="329" t="s">
        <v>182</v>
      </c>
      <c r="M128" s="499" t="s">
        <v>351</v>
      </c>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503"/>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503"/>
      <c r="N130" s="700"/>
      <c r="O130" s="538"/>
      <c r="P130" s="117"/>
      <c r="Q130" s="326"/>
      <c r="R130" s="220"/>
      <c r="S130" s="220"/>
      <c r="T130" s="220"/>
      <c r="U130" s="220"/>
    </row>
    <row r="131" spans="2:21" s="93" customFormat="1" ht="12.95" customHeight="1" x14ac:dyDescent="0.2">
      <c r="B131" s="92"/>
      <c r="C131" s="344"/>
      <c r="D131" s="345"/>
      <c r="E131" s="345"/>
      <c r="F131" s="345"/>
      <c r="G131" s="345"/>
      <c r="H131" s="345"/>
      <c r="I131" s="337"/>
      <c r="J131" s="217"/>
      <c r="K131" s="217"/>
      <c r="L131" s="339"/>
      <c r="M131" s="503"/>
      <c r="N131" s="700"/>
      <c r="O131" s="538"/>
      <c r="P131" s="117"/>
      <c r="Q131" s="326"/>
      <c r="R131" s="220"/>
      <c r="S131" s="220"/>
      <c r="T131" s="220"/>
      <c r="U131" s="220"/>
    </row>
    <row r="132" spans="2:21" s="93" customFormat="1" ht="12.95" customHeight="1" thickBot="1" x14ac:dyDescent="0.25">
      <c r="B132" s="92"/>
      <c r="C132" s="346"/>
      <c r="D132" s="347"/>
      <c r="E132" s="347"/>
      <c r="F132" s="347"/>
      <c r="G132" s="347"/>
      <c r="H132" s="347"/>
      <c r="I132" s="348"/>
      <c r="J132" s="217"/>
      <c r="K132" s="217"/>
      <c r="L132" s="340"/>
      <c r="M132" s="501"/>
      <c r="N132" s="828"/>
      <c r="O132" s="538"/>
      <c r="P132" s="117"/>
      <c r="Q132" s="326"/>
      <c r="R132" s="220"/>
      <c r="S132" s="220"/>
      <c r="T132" s="220"/>
      <c r="U132" s="220"/>
    </row>
    <row r="133" spans="2:21" s="93" customFormat="1" ht="12.95" customHeight="1" thickTop="1" x14ac:dyDescent="0.2">
      <c r="B133" s="92"/>
      <c r="C133" s="349" t="s">
        <v>179</v>
      </c>
      <c r="D133" s="350"/>
      <c r="E133" s="350"/>
      <c r="F133" s="350"/>
      <c r="G133" s="350"/>
      <c r="H133" s="350"/>
      <c r="I133" s="351"/>
      <c r="J133" s="217"/>
      <c r="K133" s="217"/>
      <c r="L133" s="578">
        <f>ROUND(SUM(L129:L132),0)</f>
        <v>0</v>
      </c>
      <c r="M133" s="579">
        <f>L133</f>
        <v>0</v>
      </c>
      <c r="N133" s="594">
        <v>0</v>
      </c>
      <c r="O133" s="538"/>
      <c r="P133" s="117"/>
      <c r="Q133" s="326"/>
      <c r="R133" s="220"/>
      <c r="S133" s="220"/>
      <c r="T133" s="220"/>
      <c r="U133" s="220"/>
    </row>
    <row r="134" spans="2:21" s="93" customFormat="1" ht="12.95" customHeight="1" x14ac:dyDescent="0.2">
      <c r="B134" s="92"/>
      <c r="C134" s="369"/>
      <c r="D134" s="369"/>
      <c r="E134" s="369"/>
      <c r="F134" s="369"/>
      <c r="G134" s="369"/>
      <c r="H134" s="369"/>
      <c r="I134" s="369"/>
      <c r="J134" s="217"/>
      <c r="K134" s="217"/>
      <c r="L134" s="413"/>
      <c r="M134" s="413"/>
      <c r="N134" s="376" t="str">
        <f>IF(N133=0,IF(L133=0,"","nouveau coût"),(L133-N133)/N133)</f>
        <v/>
      </c>
      <c r="O134" s="325"/>
      <c r="P134" s="117"/>
      <c r="Q134" s="326"/>
      <c r="R134" s="220"/>
      <c r="S134" s="220"/>
      <c r="T134" s="220"/>
      <c r="U134" s="220"/>
    </row>
    <row r="135" spans="2:21" s="93" customFormat="1" ht="12.95" customHeight="1" x14ac:dyDescent="0.2">
      <c r="B135" s="324" t="s">
        <v>190</v>
      </c>
      <c r="C135" s="92"/>
      <c r="D135" s="92"/>
      <c r="E135" s="92"/>
      <c r="F135" s="92"/>
      <c r="G135" s="224"/>
      <c r="H135" s="92"/>
      <c r="I135" s="92"/>
      <c r="J135" s="217"/>
      <c r="K135" s="217"/>
      <c r="L135" s="217"/>
      <c r="M135" s="217"/>
      <c r="N135" s="823" t="s">
        <v>354</v>
      </c>
      <c r="O135" s="538"/>
      <c r="P135" s="117"/>
      <c r="Q135" s="326"/>
      <c r="R135" s="220"/>
      <c r="S135" s="220"/>
      <c r="T135" s="220"/>
      <c r="U135" s="220"/>
    </row>
    <row r="136" spans="2:21" s="93" customFormat="1" ht="12.95" customHeight="1" x14ac:dyDescent="0.2">
      <c r="B136" s="92"/>
      <c r="C136" s="328" t="s">
        <v>4</v>
      </c>
      <c r="D136" s="92"/>
      <c r="E136" s="92"/>
      <c r="F136" s="92"/>
      <c r="G136" s="224"/>
      <c r="H136" s="92"/>
      <c r="I136" s="92"/>
      <c r="J136" s="217"/>
      <c r="K136" s="217"/>
      <c r="L136" s="329" t="s">
        <v>182</v>
      </c>
      <c r="M136" s="499" t="s">
        <v>351</v>
      </c>
      <c r="N136" s="824"/>
      <c r="O136" s="538"/>
      <c r="P136" s="117"/>
      <c r="Q136" s="326"/>
      <c r="R136" s="220"/>
      <c r="S136" s="220"/>
      <c r="T136" s="220"/>
      <c r="U136" s="220"/>
    </row>
    <row r="137" spans="2:21" s="93" customFormat="1" ht="12.95" customHeight="1" x14ac:dyDescent="0.2">
      <c r="B137" s="92"/>
      <c r="C137" s="444" t="s">
        <v>205</v>
      </c>
      <c r="D137" s="445"/>
      <c r="E137" s="445"/>
      <c r="F137" s="445"/>
      <c r="G137" s="445"/>
      <c r="H137" s="445"/>
      <c r="I137" s="446"/>
      <c r="J137" s="217"/>
      <c r="K137" s="217"/>
      <c r="L137" s="339"/>
      <c r="M137" s="503"/>
      <c r="N137" s="824"/>
      <c r="O137" s="538"/>
      <c r="P137" s="117"/>
      <c r="Q137" s="326"/>
      <c r="R137" s="220"/>
      <c r="S137" s="220"/>
      <c r="T137" s="220"/>
      <c r="U137" s="220"/>
    </row>
    <row r="138" spans="2:21" s="93" customFormat="1" ht="12.95" customHeight="1" x14ac:dyDescent="0.2">
      <c r="B138" s="92"/>
      <c r="C138" s="444" t="s">
        <v>226</v>
      </c>
      <c r="D138" s="445"/>
      <c r="E138" s="445"/>
      <c r="F138" s="445"/>
      <c r="G138" s="445"/>
      <c r="H138" s="445"/>
      <c r="I138" s="446"/>
      <c r="J138" s="217"/>
      <c r="K138" s="217"/>
      <c r="L138" s="339"/>
      <c r="M138" s="503"/>
      <c r="N138" s="824"/>
      <c r="O138" s="538"/>
      <c r="P138" s="117"/>
      <c r="Q138" s="326"/>
      <c r="R138" s="220"/>
      <c r="S138" s="220"/>
      <c r="T138" s="220"/>
      <c r="U138" s="220"/>
    </row>
    <row r="139" spans="2:21" s="93" customFormat="1" ht="12.95" customHeight="1" thickBot="1" x14ac:dyDescent="0.25">
      <c r="B139" s="92"/>
      <c r="C139" s="447" t="s">
        <v>204</v>
      </c>
      <c r="D139" s="448"/>
      <c r="E139" s="448"/>
      <c r="F139" s="448"/>
      <c r="G139" s="448"/>
      <c r="H139" s="448"/>
      <c r="I139" s="449"/>
      <c r="J139" s="217"/>
      <c r="K139" s="217"/>
      <c r="L139" s="340"/>
      <c r="M139" s="501"/>
      <c r="N139" s="825"/>
      <c r="O139" s="538"/>
      <c r="P139" s="117"/>
      <c r="Q139" s="326"/>
      <c r="R139" s="220"/>
      <c r="S139" s="220"/>
      <c r="T139" s="220"/>
      <c r="U139" s="220"/>
    </row>
    <row r="140" spans="2:21" s="93" customFormat="1" ht="12.95" customHeight="1" thickTop="1" x14ac:dyDescent="0.2">
      <c r="B140" s="92"/>
      <c r="C140" s="349" t="s">
        <v>179</v>
      </c>
      <c r="D140" s="350"/>
      <c r="E140" s="350"/>
      <c r="F140" s="350"/>
      <c r="G140" s="350"/>
      <c r="H140" s="350"/>
      <c r="I140" s="351"/>
      <c r="J140" s="217"/>
      <c r="K140" s="217"/>
      <c r="L140" s="578">
        <f>ROUND(SUM(L137:L139),0)</f>
        <v>0</v>
      </c>
      <c r="M140" s="579">
        <f>L140</f>
        <v>0</v>
      </c>
      <c r="N140" s="594">
        <v>0</v>
      </c>
      <c r="O140" s="538"/>
      <c r="P140" s="117"/>
      <c r="Q140" s="326"/>
      <c r="R140" s="220"/>
      <c r="S140" s="220"/>
      <c r="T140" s="220"/>
      <c r="U140" s="220"/>
    </row>
    <row r="141" spans="2:21" s="93" customFormat="1" ht="12.95" customHeight="1" x14ac:dyDescent="0.2">
      <c r="B141" s="92"/>
      <c r="C141" s="369"/>
      <c r="D141" s="369"/>
      <c r="E141" s="369"/>
      <c r="F141" s="369"/>
      <c r="G141" s="369"/>
      <c r="H141" s="369"/>
      <c r="I141" s="369"/>
      <c r="J141" s="217"/>
      <c r="K141" s="217"/>
      <c r="L141" s="413"/>
      <c r="M141" s="413"/>
      <c r="N141" s="376" t="str">
        <f>IF(N140=0,IF(L140=0,"","nouveau coût"),(L140-N140)/N140)</f>
        <v/>
      </c>
      <c r="O141" s="325"/>
      <c r="P141" s="117"/>
      <c r="Q141" s="326"/>
      <c r="R141" s="220"/>
      <c r="S141" s="220"/>
      <c r="T141" s="220"/>
      <c r="U141" s="220"/>
    </row>
    <row r="142" spans="2:21" s="93" customFormat="1" ht="12.95" customHeight="1" x14ac:dyDescent="0.2">
      <c r="B142" s="324" t="s">
        <v>236</v>
      </c>
      <c r="C142" s="92"/>
      <c r="D142" s="92"/>
      <c r="E142" s="92"/>
      <c r="F142" s="92"/>
      <c r="G142" s="224"/>
      <c r="H142" s="92"/>
      <c r="I142" s="92"/>
      <c r="J142" s="217"/>
      <c r="K142" s="217"/>
      <c r="L142" s="217"/>
      <c r="M142" s="217"/>
      <c r="N142" s="425"/>
      <c r="O142" s="538"/>
      <c r="P142" s="117"/>
      <c r="Q142" s="326"/>
      <c r="R142" s="220"/>
      <c r="S142" s="220"/>
      <c r="T142" s="220"/>
      <c r="U142" s="220"/>
    </row>
    <row r="143" spans="2:21" s="93" customFormat="1" ht="12.95" customHeight="1" x14ac:dyDescent="0.2">
      <c r="B143" s="92"/>
      <c r="C143" s="328" t="s">
        <v>4</v>
      </c>
      <c r="D143" s="92"/>
      <c r="E143" s="92"/>
      <c r="F143" s="92"/>
      <c r="G143" s="224"/>
      <c r="H143" s="92"/>
      <c r="I143" s="92"/>
      <c r="J143" s="217"/>
      <c r="K143" s="217"/>
      <c r="L143" s="329" t="s">
        <v>182</v>
      </c>
      <c r="M143" s="499" t="s">
        <v>351</v>
      </c>
      <c r="N143" s="827" t="s">
        <v>353</v>
      </c>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503"/>
      <c r="N144" s="700"/>
      <c r="O144" s="538"/>
      <c r="P144" s="117"/>
      <c r="Q144" s="326"/>
      <c r="R144" s="220"/>
      <c r="S144" s="220"/>
      <c r="T144" s="220"/>
      <c r="U144" s="220"/>
    </row>
    <row r="145" spans="2:21" s="93" customFormat="1" ht="12.95" customHeight="1" x14ac:dyDescent="0.2">
      <c r="B145" s="92"/>
      <c r="C145" s="344"/>
      <c r="D145" s="345"/>
      <c r="E145" s="345"/>
      <c r="F145" s="345"/>
      <c r="G145" s="345"/>
      <c r="H145" s="345"/>
      <c r="I145" s="337"/>
      <c r="J145" s="217"/>
      <c r="K145" s="217"/>
      <c r="L145" s="339"/>
      <c r="M145" s="503"/>
      <c r="N145" s="700"/>
      <c r="O145" s="538"/>
      <c r="P145" s="117"/>
      <c r="Q145" s="326"/>
      <c r="R145" s="220"/>
      <c r="S145" s="220"/>
      <c r="T145" s="220"/>
      <c r="U145" s="220"/>
    </row>
    <row r="146" spans="2:21" s="93" customFormat="1" ht="12.95" customHeight="1" x14ac:dyDescent="0.2">
      <c r="B146" s="92"/>
      <c r="C146" s="344"/>
      <c r="D146" s="345"/>
      <c r="E146" s="345"/>
      <c r="F146" s="345"/>
      <c r="G146" s="345"/>
      <c r="H146" s="345"/>
      <c r="I146" s="337"/>
      <c r="J146" s="217"/>
      <c r="K146" s="217"/>
      <c r="L146" s="339"/>
      <c r="M146" s="503"/>
      <c r="N146" s="700"/>
      <c r="O146" s="538"/>
      <c r="P146" s="117"/>
      <c r="Q146" s="326"/>
      <c r="R146" s="220"/>
      <c r="S146" s="220"/>
      <c r="T146" s="220"/>
      <c r="U146" s="220"/>
    </row>
    <row r="147" spans="2:21" s="93" customFormat="1" ht="12.95" customHeight="1" x14ac:dyDescent="0.2">
      <c r="B147" s="92"/>
      <c r="C147" s="344"/>
      <c r="D147" s="345"/>
      <c r="E147" s="345"/>
      <c r="F147" s="345"/>
      <c r="G147" s="345"/>
      <c r="H147" s="345"/>
      <c r="I147" s="337"/>
      <c r="J147" s="217"/>
      <c r="K147" s="217"/>
      <c r="L147" s="339"/>
      <c r="M147" s="503"/>
      <c r="N147" s="700"/>
      <c r="O147" s="538"/>
      <c r="P147" s="117"/>
      <c r="Q147" s="326"/>
      <c r="R147" s="220"/>
      <c r="S147" s="220"/>
      <c r="T147" s="220"/>
      <c r="U147" s="220"/>
    </row>
    <row r="148" spans="2:21" s="93" customFormat="1" ht="12.95" customHeight="1" thickBot="1" x14ac:dyDescent="0.25">
      <c r="B148" s="92"/>
      <c r="C148" s="346"/>
      <c r="D148" s="347"/>
      <c r="E148" s="347"/>
      <c r="F148" s="347"/>
      <c r="G148" s="347"/>
      <c r="H148" s="347"/>
      <c r="I148" s="348"/>
      <c r="J148" s="217"/>
      <c r="K148" s="217"/>
      <c r="L148" s="340"/>
      <c r="M148" s="501"/>
      <c r="N148" s="828"/>
      <c r="O148" s="538"/>
      <c r="P148" s="117"/>
      <c r="Q148" s="326"/>
      <c r="R148" s="220"/>
      <c r="S148" s="220"/>
      <c r="T148" s="220"/>
      <c r="U148" s="220"/>
    </row>
    <row r="149" spans="2:21" s="93" customFormat="1" ht="12.95" customHeight="1" thickTop="1" x14ac:dyDescent="0.2">
      <c r="B149" s="92"/>
      <c r="C149" s="349" t="s">
        <v>179</v>
      </c>
      <c r="D149" s="350"/>
      <c r="E149" s="350"/>
      <c r="F149" s="350"/>
      <c r="G149" s="350"/>
      <c r="H149" s="350"/>
      <c r="I149" s="351"/>
      <c r="J149" s="217"/>
      <c r="K149" s="217"/>
      <c r="L149" s="578">
        <f>ROUND(SUM(L144:L148),0)</f>
        <v>0</v>
      </c>
      <c r="M149" s="579">
        <f>L149</f>
        <v>0</v>
      </c>
      <c r="N149" s="594">
        <v>0</v>
      </c>
      <c r="O149" s="538"/>
      <c r="P149" s="117"/>
      <c r="Q149" s="326"/>
      <c r="R149" s="220"/>
      <c r="S149" s="220"/>
      <c r="T149" s="220"/>
      <c r="U149" s="220"/>
    </row>
    <row r="150" spans="2:21" s="93" customFormat="1" ht="12.95" customHeight="1" x14ac:dyDescent="0.2">
      <c r="B150" s="92"/>
      <c r="C150" s="369"/>
      <c r="D150" s="369"/>
      <c r="E150" s="369"/>
      <c r="F150" s="369"/>
      <c r="G150" s="369"/>
      <c r="H150" s="369"/>
      <c r="I150" s="369"/>
      <c r="J150" s="217"/>
      <c r="K150" s="217"/>
      <c r="L150" s="413"/>
      <c r="M150" s="413"/>
      <c r="N150" s="376" t="str">
        <f>IF(N149=0,IF(L149=0,"","nouveau coût"),(L149-N149)/N149)</f>
        <v/>
      </c>
      <c r="O150" s="325"/>
      <c r="P150" s="117"/>
      <c r="Q150" s="326"/>
      <c r="R150" s="220"/>
      <c r="S150" s="220"/>
      <c r="T150" s="220"/>
      <c r="U150" s="220"/>
    </row>
    <row r="151" spans="2:21" s="93" customFormat="1" ht="12.95" customHeight="1" x14ac:dyDescent="0.2">
      <c r="B151" s="324" t="s">
        <v>191</v>
      </c>
      <c r="C151" s="92"/>
      <c r="D151" s="92"/>
      <c r="E151" s="92"/>
      <c r="F151" s="92"/>
      <c r="G151" s="224"/>
      <c r="H151" s="92"/>
      <c r="I151" s="92"/>
      <c r="J151" s="217"/>
      <c r="K151" s="217"/>
      <c r="L151" s="305"/>
      <c r="M151" s="305"/>
      <c r="N151" s="827" t="s">
        <v>353</v>
      </c>
      <c r="O151" s="538"/>
      <c r="P151" s="117"/>
      <c r="Q151" s="326"/>
      <c r="R151" s="220"/>
      <c r="S151" s="220"/>
      <c r="T151" s="220"/>
      <c r="U151" s="220"/>
    </row>
    <row r="152" spans="2:21" s="93" customFormat="1" ht="12.95" customHeight="1" x14ac:dyDescent="0.2">
      <c r="B152" s="92"/>
      <c r="C152" s="328" t="s">
        <v>4</v>
      </c>
      <c r="D152" s="92"/>
      <c r="E152" s="92"/>
      <c r="F152" s="92"/>
      <c r="G152" s="224"/>
      <c r="H152" s="92"/>
      <c r="I152" s="92"/>
      <c r="J152" s="367" t="s">
        <v>206</v>
      </c>
      <c r="K152" s="367" t="s">
        <v>207</v>
      </c>
      <c r="L152" s="329" t="s">
        <v>182</v>
      </c>
      <c r="M152" s="499" t="s">
        <v>351</v>
      </c>
      <c r="N152" s="700"/>
      <c r="O152" s="538"/>
      <c r="P152" s="117"/>
      <c r="Q152" s="326"/>
      <c r="R152" s="220"/>
      <c r="S152" s="220"/>
      <c r="T152" s="220"/>
      <c r="U152" s="220"/>
    </row>
    <row r="153" spans="2:21" s="93" customFormat="1" ht="12.95" customHeight="1" x14ac:dyDescent="0.2">
      <c r="B153" s="92"/>
      <c r="C153" s="344"/>
      <c r="D153" s="345"/>
      <c r="E153" s="345"/>
      <c r="F153" s="345"/>
      <c r="G153" s="345"/>
      <c r="H153" s="345"/>
      <c r="I153" s="337"/>
      <c r="J153" s="338"/>
      <c r="K153" s="339"/>
      <c r="L153" s="583">
        <f>J153*K153</f>
        <v>0</v>
      </c>
      <c r="M153" s="502"/>
      <c r="N153" s="700"/>
      <c r="O153" s="538"/>
      <c r="P153" s="117"/>
      <c r="Q153" s="326"/>
      <c r="R153" s="220"/>
      <c r="S153" s="220"/>
      <c r="T153" s="220"/>
      <c r="U153" s="220"/>
    </row>
    <row r="154" spans="2:21" s="93" customFormat="1" ht="12.95" customHeight="1" x14ac:dyDescent="0.2">
      <c r="B154" s="92"/>
      <c r="C154" s="344"/>
      <c r="D154" s="345"/>
      <c r="E154" s="345"/>
      <c r="F154" s="345"/>
      <c r="G154" s="345"/>
      <c r="H154" s="345"/>
      <c r="I154" s="337"/>
      <c r="J154" s="338"/>
      <c r="K154" s="339"/>
      <c r="L154" s="583">
        <f>J154*K154</f>
        <v>0</v>
      </c>
      <c r="M154" s="502"/>
      <c r="N154" s="700"/>
      <c r="O154" s="538"/>
      <c r="P154" s="117"/>
      <c r="Q154" s="326"/>
      <c r="R154" s="220"/>
      <c r="S154" s="220"/>
      <c r="T154" s="220"/>
      <c r="U154" s="220"/>
    </row>
    <row r="155" spans="2:21" s="93" customFormat="1" ht="12.95" customHeight="1" x14ac:dyDescent="0.2">
      <c r="B155" s="92"/>
      <c r="C155" s="344"/>
      <c r="D155" s="345"/>
      <c r="E155" s="345"/>
      <c r="F155" s="345"/>
      <c r="G155" s="345"/>
      <c r="H155" s="345"/>
      <c r="I155" s="337"/>
      <c r="J155" s="217"/>
      <c r="K155" s="217"/>
      <c r="L155" s="339"/>
      <c r="M155" s="503"/>
      <c r="N155" s="700"/>
      <c r="O155" s="538"/>
      <c r="P155" s="117"/>
      <c r="Q155" s="326"/>
      <c r="R155" s="220"/>
      <c r="S155" s="220"/>
      <c r="T155" s="220"/>
      <c r="U155" s="220"/>
    </row>
    <row r="156" spans="2:21" s="93" customFormat="1" ht="12.95" customHeight="1" thickBot="1" x14ac:dyDescent="0.25">
      <c r="B156" s="92"/>
      <c r="C156" s="346"/>
      <c r="D156" s="347"/>
      <c r="E156" s="347"/>
      <c r="F156" s="347"/>
      <c r="G156" s="347"/>
      <c r="H156" s="347"/>
      <c r="I156" s="348"/>
      <c r="J156" s="217"/>
      <c r="K156" s="217"/>
      <c r="L156" s="340"/>
      <c r="M156" s="501"/>
      <c r="N156" s="828"/>
      <c r="O156" s="538"/>
      <c r="P156" s="117"/>
      <c r="Q156" s="326"/>
      <c r="R156" s="220"/>
      <c r="S156" s="220"/>
      <c r="T156" s="220"/>
      <c r="U156" s="220"/>
    </row>
    <row r="157" spans="2:21" s="93" customFormat="1" ht="12.95" customHeight="1" thickTop="1" x14ac:dyDescent="0.2">
      <c r="B157" s="92"/>
      <c r="C157" s="349" t="s">
        <v>179</v>
      </c>
      <c r="D157" s="350"/>
      <c r="E157" s="350"/>
      <c r="F157" s="350"/>
      <c r="G157" s="350"/>
      <c r="H157" s="350"/>
      <c r="I157" s="351"/>
      <c r="J157" s="217"/>
      <c r="K157" s="217"/>
      <c r="L157" s="578">
        <f>ROUND(SUM(L153:L156),0)</f>
        <v>0</v>
      </c>
      <c r="M157" s="579">
        <f>L157</f>
        <v>0</v>
      </c>
      <c r="N157" s="594">
        <v>0</v>
      </c>
      <c r="O157" s="538"/>
      <c r="P157" s="117"/>
      <c r="Q157" s="326"/>
      <c r="R157" s="220"/>
      <c r="S157" s="220"/>
      <c r="T157" s="220"/>
      <c r="U157" s="220"/>
    </row>
    <row r="158" spans="2:21" s="93" customFormat="1" ht="12.95" customHeight="1" x14ac:dyDescent="0.2">
      <c r="B158" s="92"/>
      <c r="C158" s="369"/>
      <c r="D158" s="369"/>
      <c r="E158" s="369"/>
      <c r="F158" s="369"/>
      <c r="G158" s="369"/>
      <c r="H158" s="369"/>
      <c r="I158" s="369"/>
      <c r="J158" s="217"/>
      <c r="K158" s="217"/>
      <c r="L158" s="413"/>
      <c r="M158" s="413"/>
      <c r="N158" s="376" t="str">
        <f>IF(N157=0,IF(L157=0,"","nouveau coût"),(L157-N157)/N157)</f>
        <v/>
      </c>
      <c r="O158" s="325"/>
      <c r="P158" s="130" t="s">
        <v>245</v>
      </c>
      <c r="Q158" s="326"/>
      <c r="R158" s="220"/>
      <c r="S158" s="220"/>
      <c r="T158" s="220"/>
      <c r="U158" s="220"/>
    </row>
    <row r="159" spans="2:21" s="93" customFormat="1" ht="12.95" customHeight="1" x14ac:dyDescent="0.2">
      <c r="B159" s="324" t="s">
        <v>208</v>
      </c>
      <c r="C159" s="92"/>
      <c r="D159" s="92"/>
      <c r="E159" s="92"/>
      <c r="F159" s="92"/>
      <c r="G159" s="224"/>
      <c r="H159" s="92"/>
      <c r="I159" s="92"/>
      <c r="J159" s="217"/>
      <c r="K159" s="217"/>
      <c r="L159" s="305"/>
      <c r="M159" s="305"/>
      <c r="N159" s="823" t="s">
        <v>355</v>
      </c>
      <c r="O159" s="538"/>
      <c r="P159" s="117"/>
      <c r="Q159" s="326"/>
      <c r="R159" s="220"/>
      <c r="S159" s="220"/>
      <c r="T159" s="220"/>
      <c r="U159" s="220"/>
    </row>
    <row r="160" spans="2:21" s="93" customFormat="1" ht="12.95" customHeight="1" x14ac:dyDescent="0.2">
      <c r="B160" s="92"/>
      <c r="C160" s="328" t="s">
        <v>4</v>
      </c>
      <c r="D160" s="92"/>
      <c r="E160" s="92"/>
      <c r="F160" s="92"/>
      <c r="G160" s="224"/>
      <c r="H160" s="92"/>
      <c r="I160" s="92"/>
      <c r="J160" s="217"/>
      <c r="K160" s="367" t="s">
        <v>211</v>
      </c>
      <c r="L160" s="329" t="s">
        <v>182</v>
      </c>
      <c r="M160" s="499" t="s">
        <v>351</v>
      </c>
      <c r="N160" s="789"/>
      <c r="O160" s="538"/>
      <c r="P160" s="367" t="s">
        <v>211</v>
      </c>
      <c r="Q160" s="329" t="s">
        <v>182</v>
      </c>
      <c r="R160" s="220"/>
      <c r="S160" s="220"/>
      <c r="T160" s="220"/>
      <c r="U160" s="220"/>
    </row>
    <row r="161" spans="2:23" s="93" customFormat="1" ht="12.95" customHeight="1" thickBot="1" x14ac:dyDescent="0.25">
      <c r="B161" s="92"/>
      <c r="C161" s="682" t="s">
        <v>365</v>
      </c>
      <c r="D161" s="683"/>
      <c r="E161" s="683"/>
      <c r="F161" s="683"/>
      <c r="G161" s="683"/>
      <c r="H161" s="683"/>
      <c r="I161" s="684"/>
      <c r="J161" s="217"/>
      <c r="K161" s="379"/>
      <c r="L161" s="584">
        <f>IF(K161&gt;8%,"MAX 8%",IF(T2=1,ROUND(K161*(L93+L116+L133+L140+L149+L157),0),0))</f>
        <v>0</v>
      </c>
      <c r="M161" s="501"/>
      <c r="N161" s="826"/>
      <c r="O161" s="538"/>
      <c r="P161" s="544">
        <v>0.08</v>
      </c>
      <c r="Q161" s="366">
        <f>IF(T2=1,ROUND(P161*(L93+L116+L133+L140+L149+L157),0),0)</f>
        <v>0</v>
      </c>
      <c r="R161" s="220"/>
      <c r="S161" s="220"/>
      <c r="T161" s="220"/>
      <c r="U161" s="220"/>
      <c r="W161" s="116"/>
    </row>
    <row r="162" spans="2:23" s="93" customFormat="1" ht="12.95" customHeight="1" thickTop="1" x14ac:dyDescent="0.2">
      <c r="B162" s="92"/>
      <c r="C162" s="380" t="s">
        <v>179</v>
      </c>
      <c r="D162" s="381"/>
      <c r="E162" s="381"/>
      <c r="F162" s="381"/>
      <c r="G162" s="381"/>
      <c r="H162" s="381"/>
      <c r="I162" s="382"/>
      <c r="J162" s="217"/>
      <c r="K162" s="331"/>
      <c r="L162" s="578">
        <f>ROUND(SUM(L161:L161),0)</f>
        <v>0</v>
      </c>
      <c r="M162" s="579">
        <f>L162</f>
        <v>0</v>
      </c>
      <c r="N162" s="594">
        <f>IF(T2=1,O169,0)</f>
        <v>0</v>
      </c>
      <c r="O162" s="538"/>
      <c r="P162" s="545"/>
      <c r="Q162" s="331">
        <f>ROUND(SUM(Q161:Q161),0)</f>
        <v>0</v>
      </c>
      <c r="R162" s="220">
        <f>IF(L162&gt;Q162,Q162,L162)</f>
        <v>0</v>
      </c>
      <c r="S162" s="220"/>
      <c r="T162" s="220"/>
      <c r="U162" s="220"/>
    </row>
    <row r="163" spans="2:23" s="93" customFormat="1" ht="12.95" customHeight="1" x14ac:dyDescent="0.2">
      <c r="B163" s="92"/>
      <c r="C163" s="416"/>
      <c r="D163" s="416"/>
      <c r="E163" s="416"/>
      <c r="F163" s="416"/>
      <c r="G163" s="416"/>
      <c r="H163" s="416"/>
      <c r="I163" s="416"/>
      <c r="J163" s="217"/>
      <c r="K163" s="413"/>
      <c r="L163" s="413"/>
      <c r="M163" s="413"/>
      <c r="N163" s="376" t="str">
        <f>IF(N162=0,"",(L162-N162)/N162)</f>
        <v/>
      </c>
      <c r="O163" s="325"/>
      <c r="P163" s="413"/>
      <c r="Q163" s="413"/>
      <c r="R163" s="220"/>
      <c r="S163" s="220"/>
      <c r="T163" s="220"/>
      <c r="U163" s="220"/>
    </row>
    <row r="164" spans="2:23" s="93" customFormat="1" ht="12.95" customHeight="1" x14ac:dyDescent="0.2">
      <c r="B164" s="324" t="s">
        <v>209</v>
      </c>
      <c r="C164" s="281"/>
      <c r="D164" s="281"/>
      <c r="E164" s="281"/>
      <c r="F164" s="281"/>
      <c r="G164" s="304"/>
      <c r="H164" s="281"/>
      <c r="I164" s="281"/>
      <c r="J164" s="217"/>
      <c r="K164" s="217"/>
      <c r="L164" s="305"/>
      <c r="M164" s="305"/>
      <c r="N164" s="823" t="s">
        <v>354</v>
      </c>
      <c r="O164" s="538"/>
      <c r="P164" s="217"/>
      <c r="Q164" s="305"/>
      <c r="R164" s="220"/>
      <c r="S164" s="220"/>
      <c r="T164" s="220"/>
      <c r="U164" s="220"/>
    </row>
    <row r="165" spans="2:23" s="93" customFormat="1" ht="12.95" customHeight="1" x14ac:dyDescent="0.2">
      <c r="B165" s="92"/>
      <c r="C165" s="383" t="s">
        <v>4</v>
      </c>
      <c r="D165" s="281"/>
      <c r="E165" s="281"/>
      <c r="F165" s="281"/>
      <c r="G165" s="304"/>
      <c r="H165" s="281"/>
      <c r="I165" s="281"/>
      <c r="J165" s="217"/>
      <c r="K165" s="367" t="s">
        <v>211</v>
      </c>
      <c r="L165" s="329" t="s">
        <v>182</v>
      </c>
      <c r="M165" s="499" t="s">
        <v>351</v>
      </c>
      <c r="N165" s="824"/>
      <c r="O165" s="538"/>
      <c r="P165" s="367" t="s">
        <v>211</v>
      </c>
      <c r="Q165" s="329" t="s">
        <v>182</v>
      </c>
      <c r="R165" s="220"/>
      <c r="S165" s="220"/>
      <c r="T165" s="220"/>
      <c r="U165" s="220"/>
    </row>
    <row r="166" spans="2:23" s="93" customFormat="1" ht="12.95" customHeight="1" x14ac:dyDescent="0.2">
      <c r="B166" s="92"/>
      <c r="C166" s="685" t="s">
        <v>244</v>
      </c>
      <c r="D166" s="686"/>
      <c r="E166" s="686"/>
      <c r="F166" s="686"/>
      <c r="G166" s="686"/>
      <c r="H166" s="686"/>
      <c r="I166" s="687"/>
      <c r="J166" s="217"/>
      <c r="K166" s="379"/>
      <c r="L166" s="584">
        <f>IF(K166&gt;20%,"MAX 20 %",IF(T2="1",0,ROUND(K166*(L104+L116),0)))</f>
        <v>0</v>
      </c>
      <c r="M166" s="500"/>
      <c r="N166" s="824"/>
      <c r="O166" s="538"/>
      <c r="P166" s="544">
        <v>0.2</v>
      </c>
      <c r="Q166" s="366">
        <f>IF(T2=1,0,ROUND(P166*(L104+L116),0))</f>
        <v>0</v>
      </c>
      <c r="R166" s="220"/>
      <c r="S166" s="220"/>
      <c r="T166" s="220"/>
      <c r="U166" s="220"/>
      <c r="W166" s="116"/>
    </row>
    <row r="167" spans="2:23" s="93" customFormat="1" ht="12.95" customHeight="1" x14ac:dyDescent="0.2">
      <c r="B167" s="92"/>
      <c r="C167" s="685" t="s">
        <v>243</v>
      </c>
      <c r="D167" s="686"/>
      <c r="E167" s="686"/>
      <c r="F167" s="686"/>
      <c r="G167" s="686"/>
      <c r="H167" s="686"/>
      <c r="I167" s="687"/>
      <c r="J167" s="217"/>
      <c r="K167" s="379"/>
      <c r="L167" s="584">
        <f>IF(K166&gt;20%,"",IF(K167&gt;40%,"MAX 40%",IF(T2="1",0,ROUND(K167*(L104+L116+L166),0))))</f>
        <v>0</v>
      </c>
      <c r="M167" s="500"/>
      <c r="N167" s="824"/>
      <c r="O167" s="538"/>
      <c r="P167" s="544">
        <v>0.4</v>
      </c>
      <c r="Q167" s="366">
        <f>IF(T2=1,0,ROUND(P167*(L104+L116+Q166),0))</f>
        <v>0</v>
      </c>
      <c r="R167" s="220"/>
      <c r="S167" s="220"/>
      <c r="T167" s="220"/>
      <c r="U167" s="220"/>
    </row>
    <row r="168" spans="2:23" s="93" customFormat="1" ht="12.95" customHeight="1" thickBot="1" x14ac:dyDescent="0.25">
      <c r="B168" s="92"/>
      <c r="C168" s="682" t="s">
        <v>242</v>
      </c>
      <c r="D168" s="683"/>
      <c r="E168" s="683"/>
      <c r="F168" s="683"/>
      <c r="G168" s="683"/>
      <c r="H168" s="683"/>
      <c r="I168" s="684"/>
      <c r="J168" s="217"/>
      <c r="K168" s="379"/>
      <c r="L168" s="584">
        <f>IF(K168&gt;7%,"MAX 7%",IF(T2="1",0,ROUND(K168*(L93+L133+L140+L149),0)))</f>
        <v>0</v>
      </c>
      <c r="M168" s="500"/>
      <c r="N168" s="825"/>
      <c r="O168" s="538"/>
      <c r="P168" s="544">
        <v>7.0000000000000007E-2</v>
      </c>
      <c r="Q168" s="366">
        <f>IF(T2=1,0,ROUND(P168*(L93+L133+L140+L149),0))</f>
        <v>0</v>
      </c>
      <c r="R168" s="220"/>
      <c r="S168" s="220"/>
      <c r="T168" s="220"/>
      <c r="U168" s="220"/>
    </row>
    <row r="169" spans="2:23" s="93" customFormat="1" ht="12.95" customHeight="1" thickTop="1" x14ac:dyDescent="0.2">
      <c r="B169" s="92"/>
      <c r="C169" s="349" t="s">
        <v>179</v>
      </c>
      <c r="D169" s="350"/>
      <c r="E169" s="350"/>
      <c r="F169" s="350"/>
      <c r="G169" s="350"/>
      <c r="H169" s="350"/>
      <c r="I169" s="351"/>
      <c r="J169" s="217"/>
      <c r="K169" s="331"/>
      <c r="L169" s="578">
        <f>ROUND(SUM(L166:L168),0)</f>
        <v>0</v>
      </c>
      <c r="M169" s="585">
        <f>L169</f>
        <v>0</v>
      </c>
      <c r="N169" s="594"/>
      <c r="O169" s="538"/>
      <c r="P169" s="545"/>
      <c r="Q169" s="331">
        <f>ROUND(SUM(Q166:Q168),0)</f>
        <v>0</v>
      </c>
      <c r="R169" s="220">
        <f>IF(L169&gt;Q169,Q169,L169)</f>
        <v>0</v>
      </c>
      <c r="S169" s="220"/>
      <c r="T169" s="220"/>
      <c r="U169" s="220"/>
    </row>
    <row r="170" spans="2:23" s="93" customFormat="1" ht="12.95" customHeight="1" x14ac:dyDescent="0.2">
      <c r="B170" s="92"/>
      <c r="C170" s="369"/>
      <c r="D170" s="369"/>
      <c r="E170" s="369"/>
      <c r="F170" s="369"/>
      <c r="G170" s="369"/>
      <c r="H170" s="369"/>
      <c r="I170" s="369"/>
      <c r="J170" s="217"/>
      <c r="K170" s="413"/>
      <c r="L170" s="413"/>
      <c r="M170" s="413"/>
      <c r="N170" s="376" t="str">
        <f>IF(N169=0,"",(L169-N169)/N169)</f>
        <v/>
      </c>
      <c r="O170" s="325"/>
      <c r="P170" s="117"/>
      <c r="Q170" s="418"/>
      <c r="R170" s="193"/>
      <c r="S170" s="193"/>
      <c r="T170" s="220"/>
      <c r="U170" s="220"/>
    </row>
    <row r="171" spans="2:23" s="93" customFormat="1" ht="5.25" customHeight="1" x14ac:dyDescent="0.2">
      <c r="B171" s="92"/>
      <c r="C171" s="92"/>
      <c r="D171" s="92"/>
      <c r="E171" s="92"/>
      <c r="F171" s="92"/>
      <c r="G171" s="224"/>
      <c r="H171" s="92"/>
      <c r="I171" s="92"/>
      <c r="J171" s="217"/>
      <c r="K171" s="217"/>
      <c r="L171" s="217"/>
      <c r="M171" s="217"/>
      <c r="N171" s="547"/>
      <c r="O171" s="325"/>
      <c r="P171" s="117"/>
      <c r="Q171" s="418"/>
      <c r="R171" s="193"/>
      <c r="S171" s="193"/>
      <c r="T171" s="220"/>
      <c r="U171" s="220"/>
    </row>
    <row r="172" spans="2:23" s="93" customFormat="1" ht="12.95" customHeight="1" x14ac:dyDescent="0.2">
      <c r="B172" s="357"/>
      <c r="C172" s="357"/>
      <c r="D172" s="357"/>
      <c r="E172" s="357"/>
      <c r="F172" s="357"/>
      <c r="G172" s="357"/>
      <c r="H172" s="374" t="s">
        <v>210</v>
      </c>
      <c r="I172" s="343"/>
      <c r="J172" s="217"/>
      <c r="K172" s="119" t="s">
        <v>79</v>
      </c>
      <c r="L172" s="586">
        <f>IF(T2=1,(L104+L116+L124)*I172,0)</f>
        <v>0</v>
      </c>
      <c r="M172" s="423"/>
      <c r="N172" s="546">
        <v>0</v>
      </c>
      <c r="O172" s="538"/>
      <c r="P172" s="417"/>
      <c r="Q172" s="419"/>
      <c r="R172" s="42"/>
      <c r="S172" s="420"/>
      <c r="T172" s="220"/>
      <c r="U172" s="220"/>
    </row>
    <row r="173" spans="2:23" s="93" customFormat="1" ht="5.25" customHeight="1" x14ac:dyDescent="0.2">
      <c r="C173" s="42"/>
      <c r="D173" s="221"/>
      <c r="E173" s="221"/>
      <c r="F173" s="221"/>
      <c r="G173" s="323"/>
      <c r="H173" s="92"/>
      <c r="I173" s="217"/>
      <c r="J173" s="217"/>
      <c r="K173" s="264"/>
      <c r="L173" s="305"/>
      <c r="M173" s="423"/>
      <c r="N173" s="426"/>
      <c r="O173" s="538"/>
      <c r="P173" s="117"/>
      <c r="Q173" s="419"/>
      <c r="R173" s="42"/>
      <c r="S173" s="420"/>
      <c r="T173" s="220"/>
      <c r="U173" s="220"/>
    </row>
    <row r="174" spans="2:23" s="93" customFormat="1" ht="12.95" customHeight="1" x14ac:dyDescent="0.2">
      <c r="C174" s="42"/>
      <c r="D174" s="221"/>
      <c r="E174" s="221"/>
      <c r="F174" s="221"/>
      <c r="G174" s="323"/>
      <c r="H174" s="92"/>
      <c r="I174" s="217"/>
      <c r="J174" s="217"/>
      <c r="K174" s="119" t="s">
        <v>120</v>
      </c>
      <c r="L174" s="586">
        <f>L93+L104+L116+L124+L133+L140+L149+L157+L162+L169+L172</f>
        <v>0</v>
      </c>
      <c r="M174" s="423"/>
      <c r="N174" s="595">
        <v>0</v>
      </c>
      <c r="O174" s="538"/>
      <c r="P174" s="117"/>
      <c r="Q174" s="419"/>
      <c r="R174" s="42"/>
      <c r="S174" s="420"/>
      <c r="T174" s="220"/>
      <c r="U174" s="220"/>
    </row>
    <row r="175" spans="2:23" s="93" customFormat="1" ht="12.95" customHeight="1" x14ac:dyDescent="0.2">
      <c r="C175" s="42"/>
      <c r="D175" s="221"/>
      <c r="E175" s="221"/>
      <c r="F175" s="221"/>
      <c r="G175" s="323"/>
      <c r="H175" s="92"/>
      <c r="I175" s="217"/>
      <c r="J175" s="217"/>
      <c r="K175" s="342" t="s">
        <v>189</v>
      </c>
      <c r="L175" s="587">
        <f>IF(T2=1,L93+L116+L133+L140+L149+L157+R162,L93+L104+L116+L133+L140+L149+L157+R169)</f>
        <v>0</v>
      </c>
      <c r="M175" s="530"/>
      <c r="N175" s="594">
        <v>0</v>
      </c>
      <c r="O175" s="538"/>
      <c r="P175" s="117"/>
      <c r="Q175" s="421"/>
      <c r="R175" s="422"/>
      <c r="S175" s="420"/>
      <c r="T175" s="220"/>
      <c r="U175" s="220"/>
      <c r="W175" s="116"/>
    </row>
    <row r="176" spans="2:23" s="93" customFormat="1" ht="5.25" customHeight="1" x14ac:dyDescent="0.2">
      <c r="C176" s="42"/>
      <c r="D176" s="221"/>
      <c r="E176" s="221"/>
      <c r="F176" s="221"/>
      <c r="G176" s="323"/>
      <c r="H176" s="92"/>
      <c r="I176" s="217"/>
      <c r="J176" s="217"/>
      <c r="K176" s="264"/>
      <c r="L176" s="305"/>
      <c r="M176" s="423"/>
      <c r="N176" s="426"/>
      <c r="O176" s="538"/>
      <c r="P176" s="117"/>
      <c r="Q176" s="418"/>
      <c r="R176" s="193"/>
      <c r="S176" s="193"/>
      <c r="T176" s="220"/>
      <c r="U176" s="220"/>
      <c r="W176" s="116"/>
    </row>
    <row r="177" spans="1:24" ht="12.95" customHeight="1" x14ac:dyDescent="0.2">
      <c r="A177" s="93"/>
      <c r="B177" s="93"/>
      <c r="C177" s="42"/>
      <c r="D177" s="221"/>
      <c r="E177" s="221"/>
      <c r="F177" s="221"/>
      <c r="G177" s="323"/>
      <c r="H177" s="92"/>
      <c r="I177" s="217"/>
      <c r="J177" s="217"/>
      <c r="K177" s="119" t="s">
        <v>10</v>
      </c>
      <c r="L177" s="355"/>
      <c r="M177" s="504"/>
      <c r="N177" s="471"/>
      <c r="O177" s="538"/>
      <c r="P177" s="117"/>
      <c r="Q177" s="418"/>
      <c r="R177" s="193"/>
      <c r="S177" s="193"/>
      <c r="T177" s="220"/>
      <c r="U177" s="220"/>
      <c r="V177" s="93"/>
      <c r="W177" s="116"/>
    </row>
    <row r="178" spans="1:24" ht="12.95" customHeight="1" x14ac:dyDescent="0.2">
      <c r="A178" s="93"/>
      <c r="B178" s="93"/>
      <c r="C178" s="42"/>
      <c r="D178" s="221"/>
      <c r="E178" s="221"/>
      <c r="F178" s="221"/>
      <c r="G178" s="323"/>
      <c r="H178" s="92"/>
      <c r="I178" s="217"/>
      <c r="J178" s="217"/>
      <c r="K178" s="342" t="s">
        <v>49</v>
      </c>
      <c r="L178" s="585" t="str">
        <f>IF(L177=0,"0",ROUND(L175*L177,0))</f>
        <v>0</v>
      </c>
      <c r="M178" s="531"/>
      <c r="N178" s="595">
        <v>0</v>
      </c>
      <c r="O178" s="538"/>
      <c r="P178" s="117"/>
      <c r="Q178" s="326"/>
      <c r="R178" s="220"/>
      <c r="S178" s="220"/>
      <c r="T178" s="220"/>
      <c r="U178" s="220"/>
      <c r="V178" s="93"/>
    </row>
    <row r="179" spans="1:24" ht="12.95" customHeight="1" x14ac:dyDescent="0.2">
      <c r="A179" s="195"/>
      <c r="B179" s="93"/>
      <c r="C179" s="42"/>
      <c r="D179" s="455"/>
      <c r="E179" s="221"/>
      <c r="F179" s="221"/>
      <c r="G179" s="323"/>
      <c r="H179" s="92"/>
      <c r="I179" s="217"/>
      <c r="J179" s="217"/>
      <c r="K179" s="342"/>
      <c r="L179" s="413"/>
      <c r="M179" s="413"/>
      <c r="N179" s="376" t="str">
        <f>IF(N178=0,"",(L178-N178)/N178)</f>
        <v/>
      </c>
      <c r="O179" s="325"/>
      <c r="P179" s="117"/>
      <c r="Q179" s="326"/>
      <c r="R179" s="220"/>
      <c r="S179" s="220"/>
      <c r="T179" s="220"/>
      <c r="U179" s="220"/>
      <c r="V179" s="93"/>
    </row>
    <row r="180" spans="1:24" ht="12.95" customHeight="1" x14ac:dyDescent="0.2">
      <c r="A180" s="463"/>
      <c r="B180" s="467" t="s">
        <v>200</v>
      </c>
      <c r="C180" s="467"/>
      <c r="D180" s="467"/>
      <c r="E180" s="467"/>
      <c r="F180" s="363"/>
      <c r="G180" s="323"/>
      <c r="H180" s="92"/>
      <c r="I180" s="92"/>
      <c r="J180" s="217"/>
      <c r="K180" s="217"/>
      <c r="L180" s="217"/>
      <c r="M180" s="217"/>
      <c r="N180" s="116"/>
      <c r="O180" s="325"/>
      <c r="P180" s="117"/>
      <c r="Q180" s="326"/>
      <c r="R180" s="220"/>
      <c r="S180" s="220"/>
      <c r="T180" s="220"/>
      <c r="U180" s="220"/>
      <c r="V180" s="93"/>
    </row>
    <row r="181" spans="1:24" ht="12.95" customHeight="1" x14ac:dyDescent="0.2">
      <c r="A181" s="463"/>
      <c r="B181" s="467" t="s">
        <v>201</v>
      </c>
      <c r="C181" s="467"/>
      <c r="D181" s="467"/>
      <c r="E181" s="467"/>
      <c r="F181" s="221"/>
      <c r="G181" s="364"/>
      <c r="H181" s="92"/>
      <c r="I181" s="92" t="str">
        <f>IF(G181="Oui","Quel taux de TVA ?","")</f>
        <v/>
      </c>
      <c r="J181" s="217"/>
      <c r="K181" s="365"/>
      <c r="L181" s="217"/>
      <c r="M181" s="217"/>
      <c r="N181" s="305"/>
      <c r="O181" s="325"/>
      <c r="P181" s="117" t="s">
        <v>202</v>
      </c>
      <c r="Q181" s="326"/>
      <c r="R181" s="220"/>
      <c r="S181" s="220"/>
      <c r="T181" s="220"/>
      <c r="U181" s="220"/>
      <c r="V181" s="93"/>
    </row>
    <row r="182" spans="1:24" ht="12.95" customHeight="1" x14ac:dyDescent="0.2">
      <c r="A182" s="93"/>
      <c r="B182" s="93"/>
      <c r="C182" s="93"/>
      <c r="D182" s="93"/>
      <c r="E182" s="93"/>
      <c r="F182" s="93"/>
      <c r="G182" s="93"/>
      <c r="H182" s="92"/>
      <c r="I182" s="93"/>
      <c r="J182" s="93"/>
      <c r="K182" s="93"/>
      <c r="L182" s="217"/>
      <c r="M182" s="217"/>
      <c r="N182" s="305"/>
      <c r="O182" s="325"/>
      <c r="P182" s="117" t="s">
        <v>203</v>
      </c>
      <c r="Q182" s="326"/>
      <c r="R182" s="220"/>
      <c r="S182" s="220"/>
      <c r="T182" s="220"/>
      <c r="U182" s="220"/>
      <c r="V182" s="93"/>
    </row>
    <row r="183" spans="1:24" ht="12.95" hidden="1" customHeight="1" x14ac:dyDescent="0.25">
      <c r="A183" s="286" t="s">
        <v>176</v>
      </c>
      <c r="B183" s="287"/>
      <c r="C183" s="287"/>
      <c r="D183" s="287"/>
      <c r="E183" s="315"/>
      <c r="F183" s="468" t="s">
        <v>192</v>
      </c>
      <c r="G183" s="469"/>
      <c r="H183" s="469"/>
      <c r="I183" s="463"/>
      <c r="J183" s="93"/>
      <c r="K183" s="93"/>
      <c r="L183" s="283"/>
      <c r="M183" s="283"/>
      <c r="N183" s="176"/>
      <c r="O183" s="126"/>
      <c r="P183" s="117"/>
      <c r="Q183" s="223"/>
      <c r="R183" s="220"/>
      <c r="S183" s="222"/>
      <c r="T183" s="220"/>
      <c r="U183" s="220"/>
      <c r="V183" s="30"/>
      <c r="W183" s="116"/>
    </row>
    <row r="184" spans="1:24" ht="7.5" hidden="1" customHeight="1" x14ac:dyDescent="0.25">
      <c r="A184" s="314"/>
      <c r="B184" s="315"/>
      <c r="C184" s="315"/>
      <c r="D184" s="315"/>
      <c r="E184" s="315"/>
      <c r="F184" s="315"/>
      <c r="G184" s="315"/>
      <c r="H184" s="315"/>
      <c r="I184" s="281"/>
      <c r="J184" s="282"/>
      <c r="K184" s="282"/>
      <c r="L184" s="283"/>
      <c r="M184" s="283"/>
      <c r="N184" s="176"/>
      <c r="O184" s="126"/>
      <c r="P184" s="117"/>
      <c r="Q184" s="223"/>
      <c r="R184" s="220"/>
      <c r="S184" s="222"/>
      <c r="T184" s="220"/>
      <c r="U184" s="220"/>
      <c r="V184" s="30"/>
      <c r="W184" s="116"/>
    </row>
    <row r="185" spans="1:24" ht="12.95" hidden="1" customHeight="1" x14ac:dyDescent="0.2">
      <c r="A185" s="198"/>
      <c r="B185" s="198"/>
      <c r="C185" s="270" t="s">
        <v>135</v>
      </c>
      <c r="D185" s="693"/>
      <c r="E185" s="693"/>
      <c r="F185" s="693"/>
      <c r="G185" s="693"/>
      <c r="H185" s="288"/>
      <c r="I185" s="93"/>
      <c r="J185" s="93"/>
      <c r="K185" s="93"/>
      <c r="L185" s="283"/>
      <c r="M185" s="283"/>
      <c r="N185" s="176"/>
      <c r="O185" s="126"/>
      <c r="P185" s="117"/>
      <c r="Q185" s="223"/>
      <c r="R185" s="220"/>
      <c r="S185" s="222"/>
      <c r="T185" s="220"/>
      <c r="U185" s="220"/>
      <c r="V185" s="30"/>
      <c r="W185" s="116"/>
    </row>
    <row r="186" spans="1:24" ht="12.95" hidden="1" customHeight="1" x14ac:dyDescent="0.2">
      <c r="A186" s="198"/>
      <c r="B186" s="198"/>
      <c r="C186" s="270" t="s">
        <v>131</v>
      </c>
      <c r="D186" s="688"/>
      <c r="E186" s="688"/>
      <c r="F186" s="116"/>
      <c r="G186" s="93"/>
      <c r="H186" s="93"/>
      <c r="I186" s="284" t="s">
        <v>132</v>
      </c>
      <c r="J186" s="689"/>
      <c r="K186" s="689"/>
      <c r="L186" s="93"/>
      <c r="M186" s="93"/>
      <c r="N186" s="93"/>
      <c r="O186" s="126"/>
      <c r="P186" s="117"/>
      <c r="Q186" s="223"/>
      <c r="R186" s="220"/>
      <c r="S186" s="222"/>
      <c r="T186" s="220"/>
      <c r="U186" s="220"/>
      <c r="V186" s="30"/>
      <c r="W186" s="116"/>
    </row>
    <row r="187" spans="1:24" ht="12.95" hidden="1" customHeight="1" x14ac:dyDescent="0.2">
      <c r="A187" s="92"/>
      <c r="B187" s="92"/>
      <c r="C187" s="270" t="s">
        <v>133</v>
      </c>
      <c r="D187" s="688"/>
      <c r="E187" s="688"/>
      <c r="F187" s="92"/>
      <c r="G187" s="224"/>
      <c r="H187" s="92"/>
      <c r="I187" s="284" t="s">
        <v>134</v>
      </c>
      <c r="J187" s="689"/>
      <c r="K187" s="689"/>
      <c r="L187" s="165"/>
      <c r="M187" s="165"/>
      <c r="N187" s="176"/>
      <c r="O187" s="126"/>
      <c r="P187" s="117"/>
      <c r="Q187" s="223"/>
      <c r="R187" s="220"/>
      <c r="S187" s="222"/>
      <c r="T187" s="220"/>
      <c r="U187" s="220"/>
      <c r="V187" s="30"/>
      <c r="W187" s="116"/>
    </row>
    <row r="188" spans="1:24" s="528" customFormat="1" ht="45.95" customHeight="1" x14ac:dyDescent="0.2">
      <c r="A188" s="513"/>
      <c r="B188" s="514"/>
      <c r="C188" s="320"/>
      <c r="D188" s="515"/>
      <c r="E188" s="516"/>
      <c r="F188" s="516"/>
      <c r="G188" s="517"/>
      <c r="H188" s="514"/>
      <c r="I188" s="518"/>
      <c r="J188" s="518"/>
      <c r="K188" s="519"/>
      <c r="L188" s="520"/>
      <c r="M188" s="520"/>
      <c r="N188" s="521"/>
      <c r="O188" s="522"/>
      <c r="P188" s="516"/>
      <c r="Q188" s="523"/>
      <c r="R188" s="524"/>
      <c r="S188" s="525"/>
      <c r="T188" s="524"/>
      <c r="U188" s="524"/>
      <c r="V188" s="526"/>
      <c r="W188" s="527"/>
      <c r="X188" s="514"/>
    </row>
    <row r="189" spans="1:24" ht="12.95" customHeight="1" x14ac:dyDescent="0.2">
      <c r="A189" s="795" t="s">
        <v>175</v>
      </c>
      <c r="B189" s="791"/>
      <c r="C189" s="791"/>
      <c r="D189" s="791"/>
      <c r="E189" s="791"/>
      <c r="F189" s="791"/>
      <c r="G189" s="791"/>
      <c r="H189" s="791"/>
      <c r="I189" s="791"/>
      <c r="J189" s="791"/>
      <c r="K189" s="791"/>
      <c r="L189" s="791"/>
      <c r="M189" s="791"/>
      <c r="N189" s="176"/>
      <c r="O189" s="126"/>
      <c r="P189" s="117"/>
      <c r="Q189" s="223"/>
      <c r="R189" s="220"/>
      <c r="S189" s="222"/>
      <c r="T189" s="220"/>
      <c r="U189" s="220"/>
      <c r="V189" s="30"/>
      <c r="W189" s="116"/>
    </row>
    <row r="190" spans="1:24" ht="7.5" customHeight="1" x14ac:dyDescent="0.2">
      <c r="A190" s="281"/>
      <c r="B190" s="281"/>
      <c r="C190" s="281"/>
      <c r="D190" s="281"/>
      <c r="E190" s="281"/>
      <c r="F190" s="281"/>
      <c r="G190" s="304"/>
      <c r="H190" s="281"/>
      <c r="I190" s="281"/>
      <c r="J190" s="262"/>
      <c r="K190" s="262"/>
      <c r="L190" s="262"/>
      <c r="M190" s="262"/>
      <c r="N190" s="305"/>
      <c r="O190" s="126"/>
      <c r="P190" s="117"/>
      <c r="Q190" s="223"/>
      <c r="R190" s="220"/>
      <c r="S190" s="222"/>
      <c r="T190" s="220"/>
      <c r="U190" s="220"/>
      <c r="V190" s="30"/>
      <c r="W190" s="116"/>
    </row>
    <row r="191" spans="1:24" ht="12.95" customHeight="1" x14ac:dyDescent="0.2">
      <c r="A191" s="281"/>
      <c r="B191" s="690" t="s">
        <v>169</v>
      </c>
      <c r="C191" s="691"/>
      <c r="D191" s="691"/>
      <c r="E191" s="691"/>
      <c r="F191" s="691"/>
      <c r="G191" s="692"/>
      <c r="H191" s="690" t="s">
        <v>170</v>
      </c>
      <c r="I191" s="691"/>
      <c r="J191" s="692"/>
      <c r="K191" s="308" t="s">
        <v>171</v>
      </c>
      <c r="L191" s="308" t="s">
        <v>172</v>
      </c>
      <c r="M191" s="498"/>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x14ac:dyDescent="0.2">
      <c r="A200" s="281"/>
      <c r="B200" s="671"/>
      <c r="C200" s="672"/>
      <c r="D200" s="672"/>
      <c r="E200" s="672"/>
      <c r="F200" s="672"/>
      <c r="G200" s="673"/>
      <c r="H200" s="671"/>
      <c r="I200" s="672"/>
      <c r="J200" s="673"/>
      <c r="K200" s="306"/>
      <c r="L200" s="307"/>
      <c r="M200" s="529"/>
      <c r="N200" s="305"/>
      <c r="O200" s="126"/>
      <c r="P200" s="117"/>
      <c r="Q200" s="223"/>
      <c r="R200" s="220"/>
      <c r="S200" s="222"/>
      <c r="T200" s="220"/>
      <c r="U200" s="220"/>
      <c r="V200" s="30"/>
      <c r="W200" s="116"/>
    </row>
    <row r="201" spans="1:23" ht="12.95" customHeight="1" thickBot="1" x14ac:dyDescent="0.25">
      <c r="A201" s="281"/>
      <c r="B201" s="671"/>
      <c r="C201" s="672"/>
      <c r="D201" s="672"/>
      <c r="E201" s="672"/>
      <c r="F201" s="672"/>
      <c r="G201" s="673"/>
      <c r="H201" s="671"/>
      <c r="I201" s="672"/>
      <c r="J201" s="673"/>
      <c r="K201" s="309"/>
      <c r="L201" s="310"/>
      <c r="M201" s="529"/>
      <c r="N201" s="305"/>
      <c r="O201" s="126"/>
      <c r="P201" s="117"/>
      <c r="Q201" s="223"/>
      <c r="R201" s="220"/>
      <c r="S201" s="222"/>
      <c r="T201" s="220"/>
      <c r="U201" s="220"/>
      <c r="V201" s="30"/>
      <c r="W201" s="116"/>
    </row>
    <row r="202" spans="1:23" ht="12.95" customHeight="1" thickTop="1" x14ac:dyDescent="0.2">
      <c r="A202" s="281"/>
      <c r="B202" s="281"/>
      <c r="C202" s="281"/>
      <c r="D202" s="281"/>
      <c r="E202" s="281"/>
      <c r="F202" s="281"/>
      <c r="G202" s="304"/>
      <c r="H202" s="281"/>
      <c r="I202" s="281"/>
      <c r="J202" s="262" t="s">
        <v>173</v>
      </c>
      <c r="K202" s="588">
        <f>SUM(K192:K201)</f>
        <v>0</v>
      </c>
      <c r="L202" s="589">
        <f>SUM(L192:L201)</f>
        <v>0</v>
      </c>
      <c r="M202" s="494"/>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ht="12.95" customHeight="1" x14ac:dyDescent="0.2">
      <c r="A204" s="281"/>
      <c r="B204" s="281"/>
      <c r="C204" s="281"/>
      <c r="D204" s="281"/>
      <c r="E204" s="281"/>
      <c r="F204" s="281"/>
      <c r="G204" s="304"/>
      <c r="H204" s="281"/>
      <c r="I204" s="281"/>
      <c r="J204" s="262"/>
      <c r="K204" s="262"/>
      <c r="L204" s="262"/>
      <c r="M204" s="262"/>
      <c r="N204" s="305"/>
      <c r="O204" s="126"/>
      <c r="P204" s="117"/>
      <c r="Q204" s="223"/>
      <c r="R204" s="220"/>
      <c r="S204" s="222"/>
      <c r="T204" s="220"/>
      <c r="U204" s="220"/>
      <c r="V204" s="30"/>
      <c r="W204" s="116"/>
    </row>
    <row r="205" spans="1:23" s="2" customFormat="1" ht="15" x14ac:dyDescent="0.25">
      <c r="A205" s="699" t="s">
        <v>341</v>
      </c>
      <c r="B205" s="700"/>
      <c r="C205" s="700"/>
      <c r="D205" s="700"/>
      <c r="E205" s="700"/>
      <c r="F205" s="700"/>
      <c r="G205" s="700"/>
      <c r="H205" s="700"/>
      <c r="I205" s="700"/>
      <c r="J205" s="700"/>
      <c r="K205" s="700"/>
      <c r="L205" s="700"/>
      <c r="M205" s="700"/>
      <c r="P205" s="481"/>
      <c r="Q205" s="482"/>
      <c r="R205" s="483"/>
      <c r="S205" s="231"/>
      <c r="T205" s="483"/>
      <c r="U205" s="483"/>
      <c r="V205" s="30"/>
    </row>
    <row r="206" spans="1:23" s="67" customFormat="1" ht="131.25" customHeight="1" x14ac:dyDescent="0.2">
      <c r="A206" s="794" t="s">
        <v>342</v>
      </c>
      <c r="B206" s="794"/>
      <c r="C206" s="794"/>
      <c r="D206" s="794"/>
      <c r="E206" s="794"/>
      <c r="F206" s="794"/>
      <c r="G206" s="794"/>
      <c r="H206" s="794"/>
      <c r="I206" s="794"/>
      <c r="J206" s="794"/>
      <c r="K206" s="794"/>
      <c r="L206" s="794"/>
      <c r="M206" s="794"/>
      <c r="N206" s="548"/>
      <c r="V206" s="549"/>
    </row>
    <row r="207" spans="1:23" s="30" customFormat="1" ht="12" customHeight="1" x14ac:dyDescent="0.2">
      <c r="A207" s="484"/>
      <c r="B207" s="485"/>
      <c r="C207" s="485"/>
      <c r="D207" s="485"/>
      <c r="E207" s="485"/>
      <c r="F207" s="485"/>
      <c r="G207" s="485"/>
      <c r="H207" s="485"/>
      <c r="I207" s="485"/>
      <c r="J207" s="485"/>
      <c r="K207" s="485"/>
      <c r="L207" s="485"/>
      <c r="M207" s="485"/>
      <c r="N207" s="485"/>
      <c r="V207" s="278"/>
    </row>
    <row r="208" spans="1:23" s="30" customFormat="1" x14ac:dyDescent="0.2">
      <c r="A208" s="493"/>
      <c r="B208" s="799" t="s">
        <v>343</v>
      </c>
      <c r="C208" s="799"/>
      <c r="D208" s="799"/>
      <c r="E208" s="800"/>
      <c r="F208" s="487"/>
      <c r="G208" s="780" t="s">
        <v>344</v>
      </c>
      <c r="H208" s="705"/>
      <c r="I208" s="705"/>
      <c r="J208" s="705"/>
      <c r="K208" s="473"/>
      <c r="L208" s="473"/>
      <c r="M208" s="473"/>
      <c r="S208" s="278"/>
    </row>
    <row r="209" spans="1:23" s="30" customFormat="1" ht="23.25" customHeight="1" x14ac:dyDescent="0.2">
      <c r="A209" s="493"/>
      <c r="B209" s="801"/>
      <c r="C209" s="801"/>
      <c r="D209" s="801"/>
      <c r="E209" s="801"/>
      <c r="F209" s="487"/>
      <c r="G209" s="705"/>
      <c r="H209" s="705"/>
      <c r="I209" s="705"/>
      <c r="J209" s="705"/>
      <c r="K209" s="473"/>
      <c r="L209" s="776" t="s">
        <v>345</v>
      </c>
      <c r="M209" s="700"/>
      <c r="N209" s="510"/>
      <c r="S209" s="278"/>
    </row>
    <row r="210" spans="1:23" s="278" customFormat="1" ht="12.75" customHeight="1" x14ac:dyDescent="0.2">
      <c r="A210" s="493"/>
      <c r="B210" s="486" t="s">
        <v>346</v>
      </c>
      <c r="C210" s="486"/>
      <c r="D210" s="486" t="s">
        <v>347</v>
      </c>
      <c r="E210" s="488"/>
      <c r="F210" s="489"/>
      <c r="G210" s="490" t="s">
        <v>348</v>
      </c>
      <c r="H210" s="490"/>
      <c r="I210" s="490" t="s">
        <v>349</v>
      </c>
      <c r="J210" s="100"/>
      <c r="K210" s="472"/>
      <c r="L210" s="700"/>
      <c r="M210" s="700"/>
      <c r="N210" s="510"/>
      <c r="S210" s="30"/>
      <c r="V210" s="30"/>
    </row>
    <row r="211" spans="1:23" s="30" customFormat="1" x14ac:dyDescent="0.2">
      <c r="A211" s="493"/>
      <c r="B211" s="777">
        <f>D10</f>
        <v>0</v>
      </c>
      <c r="C211" s="777"/>
      <c r="D211" s="778">
        <f>F10</f>
        <v>0</v>
      </c>
      <c r="E211" s="779"/>
      <c r="F211" s="491"/>
      <c r="G211" s="796" t="str">
        <f>D63</f>
        <v>Sigle
(organisme / entreprise / …)</v>
      </c>
      <c r="H211" s="797"/>
      <c r="I211" s="774">
        <f>F63</f>
        <v>0</v>
      </c>
      <c r="J211" s="798"/>
      <c r="K211" s="798"/>
      <c r="L211" s="774">
        <f>J63</f>
        <v>0</v>
      </c>
      <c r="M211" s="775"/>
      <c r="N211" s="509"/>
    </row>
    <row r="212" spans="1:23" s="30" customFormat="1" x14ac:dyDescent="0.2">
      <c r="A212" s="493"/>
      <c r="B212" s="669" t="s">
        <v>350</v>
      </c>
      <c r="C212" s="670"/>
      <c r="D212" s="670"/>
      <c r="E212" s="670"/>
      <c r="F212" s="76"/>
      <c r="G212" s="773" t="s">
        <v>350</v>
      </c>
      <c r="H212" s="670"/>
      <c r="I212" s="670"/>
      <c r="J212" s="670"/>
      <c r="K212" s="670"/>
      <c r="L212" s="352"/>
      <c r="M212" s="352"/>
    </row>
    <row r="213" spans="1:23" s="30" customFormat="1" x14ac:dyDescent="0.2">
      <c r="A213" s="116"/>
      <c r="B213" s="670"/>
      <c r="C213" s="670"/>
      <c r="D213" s="670"/>
      <c r="E213" s="670"/>
      <c r="F213" s="353"/>
      <c r="G213" s="670"/>
      <c r="H213" s="670"/>
      <c r="I213" s="670"/>
      <c r="J213" s="670"/>
      <c r="K213" s="670"/>
      <c r="L213" s="352"/>
      <c r="M213" s="352"/>
    </row>
    <row r="214" spans="1:23" s="30" customFormat="1" ht="12" x14ac:dyDescent="0.2">
      <c r="A214" s="354"/>
      <c r="B214" s="670"/>
      <c r="C214" s="670"/>
      <c r="D214" s="670"/>
      <c r="E214" s="670"/>
      <c r="G214" s="670"/>
      <c r="H214" s="670"/>
      <c r="I214" s="670"/>
      <c r="J214" s="670"/>
      <c r="K214" s="670"/>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
      <c r="A224" s="281"/>
      <c r="B224" s="281"/>
      <c r="C224" s="281"/>
      <c r="D224" s="281"/>
      <c r="E224" s="281"/>
      <c r="F224" s="281"/>
      <c r="G224" s="304"/>
      <c r="H224" s="281"/>
      <c r="I224" s="281"/>
      <c r="J224" s="262"/>
      <c r="K224" s="262"/>
      <c r="L224" s="262"/>
      <c r="M224" s="262"/>
      <c r="N224" s="305"/>
      <c r="O224" s="126"/>
      <c r="P224" s="117"/>
      <c r="Q224" s="223"/>
      <c r="R224" s="220"/>
      <c r="S224" s="222"/>
      <c r="T224" s="220"/>
      <c r="U224" s="220"/>
      <c r="V224" s="30"/>
      <c r="W224" s="116"/>
    </row>
    <row r="225" spans="1:25" ht="12.95" customHeight="1" x14ac:dyDescent="0.25">
      <c r="A225" s="781" t="s">
        <v>139</v>
      </c>
      <c r="B225" s="700"/>
      <c r="C225" s="700"/>
      <c r="D225" s="700"/>
      <c r="E225" s="700"/>
      <c r="F225" s="700"/>
      <c r="G225" s="700"/>
      <c r="H225" s="700"/>
      <c r="I225" s="700"/>
      <c r="J225" s="700"/>
      <c r="K225" s="700"/>
      <c r="L225" s="700"/>
      <c r="M225" s="700"/>
      <c r="N225" s="176"/>
      <c r="O225" s="126"/>
      <c r="P225" s="117"/>
      <c r="Q225" s="223"/>
      <c r="R225" s="220"/>
      <c r="S225" s="222"/>
      <c r="T225" s="220"/>
      <c r="U225" s="220"/>
      <c r="V225" s="30"/>
      <c r="W225" s="116"/>
    </row>
    <row r="226" spans="1:25" ht="38.25" customHeight="1" x14ac:dyDescent="0.2">
      <c r="A226" s="116"/>
      <c r="B226" s="811" t="s">
        <v>177</v>
      </c>
      <c r="C226" s="812"/>
      <c r="D226" s="812"/>
      <c r="E226" s="812"/>
      <c r="F226" s="812"/>
      <c r="G226" s="812"/>
      <c r="H226" s="812"/>
      <c r="I226" s="812"/>
      <c r="J226" s="812"/>
      <c r="K226" s="812"/>
      <c r="L226" s="812"/>
      <c r="M226" s="812"/>
      <c r="N226" s="474"/>
      <c r="O226" s="126"/>
      <c r="P226" s="117"/>
      <c r="Q226" s="223"/>
      <c r="R226" s="220"/>
      <c r="S226" s="222"/>
      <c r="T226" s="220"/>
      <c r="U226" s="220"/>
      <c r="V226" s="30"/>
      <c r="W226" s="116"/>
    </row>
    <row r="227" spans="1:25" ht="25.5" customHeight="1" x14ac:dyDescent="0.2">
      <c r="A227" s="116"/>
      <c r="B227" s="813" t="s">
        <v>136</v>
      </c>
      <c r="C227" s="813"/>
      <c r="D227" s="813"/>
      <c r="E227" s="813"/>
      <c r="F227" s="813"/>
      <c r="G227" s="813"/>
      <c r="H227" s="813"/>
      <c r="I227" s="813"/>
      <c r="J227" s="813"/>
      <c r="K227" s="813"/>
      <c r="L227" s="813"/>
      <c r="M227" s="813"/>
      <c r="N227" s="475"/>
      <c r="O227" s="126"/>
      <c r="P227" s="117"/>
      <c r="Q227" s="223"/>
      <c r="R227" s="220"/>
      <c r="S227" s="222"/>
      <c r="T227" s="220"/>
      <c r="U227" s="220"/>
      <c r="V227" s="30"/>
      <c r="W227" s="116"/>
    </row>
    <row r="228" spans="1:25" ht="12.95" customHeight="1" x14ac:dyDescent="0.2">
      <c r="A228" s="116"/>
      <c r="B228" s="322" t="s">
        <v>178</v>
      </c>
      <c r="C228" s="311"/>
      <c r="D228" s="311"/>
      <c r="E228" s="311"/>
      <c r="F228" s="311"/>
      <c r="G228" s="311"/>
      <c r="H228" s="311"/>
      <c r="I228" s="281"/>
      <c r="J228" s="282"/>
      <c r="K228" s="282"/>
      <c r="L228" s="283"/>
      <c r="M228" s="283"/>
      <c r="N228" s="176"/>
      <c r="O228" s="126"/>
      <c r="P228" s="117"/>
      <c r="Q228" s="223"/>
      <c r="R228" s="220"/>
      <c r="S228" s="222"/>
      <c r="T228" s="220"/>
      <c r="U228" s="220"/>
      <c r="V228" s="30"/>
      <c r="W228" s="116"/>
    </row>
    <row r="229" spans="1:25" ht="12.95" customHeight="1" x14ac:dyDescent="0.2">
      <c r="A229" s="116"/>
      <c r="B229" s="311" t="s">
        <v>137</v>
      </c>
      <c r="C229" s="311"/>
      <c r="D229" s="311"/>
      <c r="E229" s="226"/>
      <c r="F229" s="319" t="s">
        <v>1</v>
      </c>
      <c r="G229" s="282"/>
      <c r="H229" s="282"/>
      <c r="I229" s="282"/>
      <c r="J229" s="282"/>
      <c r="K229" s="282"/>
      <c r="L229" s="283"/>
      <c r="M229" s="283"/>
      <c r="N229" s="176"/>
      <c r="O229" s="126" t="s">
        <v>1</v>
      </c>
      <c r="P229" s="117"/>
      <c r="Q229" s="223"/>
      <c r="R229" s="220"/>
      <c r="S229" s="222"/>
      <c r="T229" s="220"/>
      <c r="U229" s="220"/>
      <c r="V229" s="30"/>
      <c r="W229" s="116"/>
    </row>
    <row r="230" spans="1:25" s="93" customFormat="1" ht="12.95" customHeight="1" x14ac:dyDescent="0.2">
      <c r="A230" s="116"/>
      <c r="B230" s="311" t="s">
        <v>138</v>
      </c>
      <c r="C230" s="311"/>
      <c r="D230" s="311"/>
      <c r="E230" s="226"/>
      <c r="F230" s="319" t="s">
        <v>1</v>
      </c>
      <c r="G230" s="313"/>
      <c r="H230" s="312"/>
      <c r="I230" s="281"/>
      <c r="J230" s="282"/>
      <c r="K230" s="282"/>
      <c r="L230" s="283"/>
      <c r="M230" s="283"/>
      <c r="N230" s="176"/>
      <c r="O230" s="126" t="s">
        <v>2</v>
      </c>
      <c r="P230" s="117"/>
      <c r="Q230" s="223"/>
      <c r="R230" s="220"/>
      <c r="S230" s="222"/>
      <c r="T230" s="220"/>
      <c r="U230" s="220"/>
      <c r="V230" s="30"/>
      <c r="W230" s="116"/>
      <c r="Y230" s="133"/>
    </row>
    <row r="231" spans="1:25" s="93" customFormat="1" ht="12.95" customHeight="1" x14ac:dyDescent="0.2">
      <c r="A231" s="116"/>
      <c r="B231" s="311" t="s">
        <v>0</v>
      </c>
      <c r="C231" s="311"/>
      <c r="D231" s="311"/>
      <c r="E231" s="312"/>
      <c r="F231" s="312"/>
      <c r="G231" s="313"/>
      <c r="H231" s="312"/>
      <c r="I231" s="281"/>
      <c r="J231" s="282"/>
      <c r="K231" s="282"/>
      <c r="L231" s="319" t="s">
        <v>1</v>
      </c>
      <c r="M231" s="319"/>
      <c r="N231" s="176"/>
      <c r="O231" s="126"/>
      <c r="P231" s="117"/>
      <c r="Q231" s="223"/>
      <c r="R231" s="220"/>
      <c r="S231" s="222"/>
      <c r="T231" s="220"/>
      <c r="U231" s="220"/>
      <c r="V231" s="30"/>
      <c r="W231" s="116"/>
    </row>
    <row r="232" spans="1:25" s="93" customFormat="1" ht="27.95" customHeight="1" x14ac:dyDescent="0.2">
      <c r="B232" s="814" t="s">
        <v>3</v>
      </c>
      <c r="C232" s="705"/>
      <c r="D232" s="705"/>
      <c r="E232" s="705"/>
      <c r="F232" s="705"/>
      <c r="G232" s="705"/>
      <c r="H232" s="705"/>
      <c r="I232" s="705"/>
      <c r="J232" s="705"/>
      <c r="K232" s="705"/>
      <c r="L232" s="705"/>
      <c r="M232" s="705"/>
      <c r="N232" s="176"/>
      <c r="O232" s="126"/>
      <c r="P232" s="117"/>
      <c r="Q232" s="223"/>
      <c r="R232" s="220"/>
      <c r="S232" s="220"/>
      <c r="T232" s="220"/>
      <c r="U232" s="220"/>
      <c r="V232" s="30"/>
      <c r="W232" s="116"/>
    </row>
    <row r="233" spans="1:25" s="22" customFormat="1" x14ac:dyDescent="0.2">
      <c r="A233" s="21"/>
      <c r="B233" s="320"/>
      <c r="C233" s="21"/>
      <c r="D233" s="21"/>
      <c r="E233" s="21"/>
      <c r="F233" s="21"/>
      <c r="G233" s="320"/>
      <c r="H233" s="21"/>
      <c r="I233" s="321"/>
      <c r="J233" s="321"/>
      <c r="K233" s="321"/>
      <c r="L233" s="320"/>
      <c r="M233" s="320"/>
      <c r="N233" s="21"/>
      <c r="O233" s="21"/>
      <c r="P233" s="21"/>
      <c r="W233" s="23"/>
    </row>
    <row r="234" spans="1:25" s="228" customFormat="1" ht="15" x14ac:dyDescent="0.25">
      <c r="A234" s="817" t="s">
        <v>227</v>
      </c>
      <c r="B234" s="818"/>
      <c r="C234" s="818"/>
      <c r="D234" s="818"/>
      <c r="E234" s="818"/>
      <c r="F234" s="818"/>
      <c r="G234" s="818"/>
      <c r="H234" s="818"/>
      <c r="I234" s="818"/>
      <c r="J234" s="818"/>
      <c r="K234" s="818"/>
      <c r="L234" s="818"/>
      <c r="M234" s="818"/>
      <c r="N234" s="227"/>
      <c r="O234" s="227"/>
      <c r="P234" s="227"/>
      <c r="V234" s="230"/>
      <c r="W234" s="23"/>
      <c r="X234" s="22"/>
    </row>
    <row r="235" spans="1:25" s="228" customFormat="1" ht="67.7" customHeight="1" x14ac:dyDescent="0.2">
      <c r="A235" s="450"/>
      <c r="B235" s="815" t="s">
        <v>231</v>
      </c>
      <c r="C235" s="816"/>
      <c r="D235" s="816"/>
      <c r="E235" s="816"/>
      <c r="F235" s="816"/>
      <c r="G235" s="816"/>
      <c r="H235" s="816"/>
      <c r="I235" s="816"/>
      <c r="J235" s="816"/>
      <c r="K235" s="816"/>
      <c r="L235" s="816"/>
      <c r="M235" s="816"/>
      <c r="N235" s="480"/>
      <c r="O235" s="227"/>
      <c r="P235" s="227"/>
      <c r="V235" s="230"/>
      <c r="W235" s="23"/>
      <c r="X235" s="22"/>
    </row>
    <row r="236" spans="1:25" s="22" customFormat="1" x14ac:dyDescent="0.2">
      <c r="A236" s="25"/>
      <c r="B236" s="417"/>
      <c r="C236" s="450"/>
      <c r="D236" s="417"/>
      <c r="E236" s="450"/>
      <c r="F236" s="417"/>
      <c r="G236" s="417"/>
      <c r="H236" s="417"/>
      <c r="I236" s="417"/>
      <c r="J236" s="417"/>
      <c r="K236" s="417"/>
      <c r="L236" s="417"/>
      <c r="M236" s="417"/>
      <c r="N236" s="21"/>
      <c r="O236" s="21"/>
      <c r="P236" s="21"/>
      <c r="W236" s="23"/>
    </row>
    <row r="237" spans="1:25" s="228" customFormat="1" x14ac:dyDescent="0.2">
      <c r="A237" s="25"/>
      <c r="B237" s="819" t="s">
        <v>280</v>
      </c>
      <c r="C237" s="819"/>
      <c r="D237" s="819"/>
      <c r="E237" s="819"/>
      <c r="F237" s="819"/>
      <c r="G237" s="819"/>
      <c r="H237" s="820"/>
      <c r="I237" s="820"/>
      <c r="J237" s="319"/>
      <c r="K237" s="417"/>
      <c r="L237" s="417"/>
      <c r="M237" s="417"/>
      <c r="N237" s="21"/>
      <c r="O237" s="227"/>
      <c r="P237" s="227"/>
      <c r="V237" s="230"/>
      <c r="W237" s="23"/>
      <c r="X237" s="22"/>
    </row>
    <row r="238" spans="1:25" s="228" customFormat="1" ht="3.75" customHeight="1" x14ac:dyDescent="0.2">
      <c r="A238" s="25"/>
      <c r="B238" s="451"/>
      <c r="C238" s="451"/>
      <c r="D238" s="451"/>
      <c r="E238" s="451"/>
      <c r="F238" s="451"/>
      <c r="G238" s="451"/>
      <c r="H238" s="22"/>
      <c r="I238" s="22"/>
      <c r="J238" s="384"/>
      <c r="K238" s="417"/>
      <c r="L238" s="417"/>
      <c r="M238" s="417"/>
      <c r="N238" s="21"/>
      <c r="O238" s="227"/>
      <c r="P238" s="227"/>
      <c r="V238" s="230"/>
      <c r="W238" s="23"/>
      <c r="X238" s="22"/>
    </row>
    <row r="239" spans="1:25" s="228" customFormat="1" x14ac:dyDescent="0.2">
      <c r="A239" s="25"/>
      <c r="B239" s="819" t="s">
        <v>228</v>
      </c>
      <c r="C239" s="819"/>
      <c r="D239" s="819"/>
      <c r="E239" s="819"/>
      <c r="F239" s="819"/>
      <c r="G239" s="819"/>
      <c r="H239" s="820"/>
      <c r="I239" s="820"/>
      <c r="J239" s="319"/>
      <c r="K239" s="417"/>
      <c r="L239" s="417"/>
      <c r="M239" s="417"/>
      <c r="N239" s="21"/>
      <c r="O239" s="227"/>
      <c r="P239" s="227"/>
      <c r="V239" s="230"/>
      <c r="W239" s="23"/>
      <c r="X239" s="22"/>
    </row>
    <row r="240" spans="1:25" s="228" customFormat="1" ht="3.75" customHeight="1" x14ac:dyDescent="0.2">
      <c r="A240" s="25"/>
      <c r="B240" s="231"/>
      <c r="C240" s="231"/>
      <c r="D240" s="231"/>
      <c r="E240" s="231"/>
      <c r="F240" s="231"/>
      <c r="G240" s="231"/>
      <c r="H240" s="22"/>
      <c r="I240" s="22"/>
      <c r="J240"/>
      <c r="K240" s="417"/>
      <c r="L240" s="417"/>
      <c r="M240" s="417"/>
      <c r="N240" s="21"/>
      <c r="O240" s="227"/>
      <c r="P240" s="227"/>
      <c r="V240" s="230"/>
      <c r="W240" s="23"/>
      <c r="X240" s="22"/>
    </row>
    <row r="241" spans="1:24" s="228" customFormat="1" x14ac:dyDescent="0.2">
      <c r="A241" s="25"/>
      <c r="B241" s="819" t="s">
        <v>229</v>
      </c>
      <c r="C241" s="819"/>
      <c r="D241" s="819"/>
      <c r="E241" s="819"/>
      <c r="F241" s="819"/>
      <c r="G241" s="819"/>
      <c r="H241" s="820"/>
      <c r="I241" s="820"/>
      <c r="J241" s="319"/>
      <c r="K241" s="417"/>
      <c r="L241" s="417"/>
      <c r="M241" s="417"/>
      <c r="N241" s="21"/>
      <c r="O241" s="227"/>
      <c r="P241" s="227"/>
      <c r="V241" s="230"/>
      <c r="W241" s="23"/>
      <c r="X241" s="22"/>
    </row>
    <row r="242" spans="1:24" s="228" customFormat="1" ht="3.75" customHeight="1" x14ac:dyDescent="0.2">
      <c r="A242" s="25"/>
      <c r="B242" s="231"/>
      <c r="C242" s="231"/>
      <c r="D242" s="231"/>
      <c r="E242" s="231"/>
      <c r="F242" s="231"/>
      <c r="G242" s="231"/>
      <c r="H242" s="231"/>
      <c r="I242" s="22"/>
      <c r="J242"/>
      <c r="K242" s="417"/>
      <c r="L242" s="417"/>
      <c r="M242" s="417"/>
      <c r="N242" s="21"/>
      <c r="O242" s="227"/>
      <c r="P242" s="227"/>
      <c r="V242" s="230"/>
      <c r="W242" s="23"/>
      <c r="X242" s="22"/>
    </row>
    <row r="243" spans="1:24" s="228" customFormat="1" x14ac:dyDescent="0.2">
      <c r="A243" s="25"/>
      <c r="B243" s="819" t="s">
        <v>230</v>
      </c>
      <c r="C243" s="820"/>
      <c r="D243" s="820"/>
      <c r="E243" s="820"/>
      <c r="F243" s="820"/>
      <c r="G243" s="820"/>
      <c r="H243" s="820"/>
      <c r="I243" s="820"/>
      <c r="J243" s="319"/>
      <c r="K243" s="22"/>
      <c r="L243" s="417"/>
      <c r="M243" s="417"/>
      <c r="N243" s="21"/>
      <c r="O243" s="227"/>
      <c r="P243" s="227"/>
      <c r="V243" s="230"/>
      <c r="W243" s="23"/>
      <c r="X243" s="22"/>
    </row>
    <row r="244" spans="1:24" s="228" customFormat="1" ht="3.75" customHeight="1" x14ac:dyDescent="0.2">
      <c r="A244" s="25"/>
      <c r="B244" s="231"/>
      <c r="C244" s="231"/>
      <c r="D244" s="231"/>
      <c r="E244" s="231"/>
      <c r="F244" s="231"/>
      <c r="G244" s="231"/>
      <c r="H244" s="231"/>
      <c r="I244" s="231"/>
      <c r="J244" s="229"/>
      <c r="K244" s="417"/>
      <c r="L244" s="417"/>
      <c r="M244" s="417"/>
      <c r="N244" s="21"/>
      <c r="O244" s="227"/>
      <c r="P244" s="227"/>
      <c r="V244" s="230"/>
      <c r="W244" s="23"/>
      <c r="X244" s="22"/>
    </row>
    <row r="245" spans="1:24" s="228" customFormat="1" x14ac:dyDescent="0.2">
      <c r="A245" s="25"/>
      <c r="B245" s="24" t="s">
        <v>240</v>
      </c>
      <c r="C245" s="24"/>
      <c r="D245" s="24"/>
      <c r="E245" s="452"/>
      <c r="F245" s="452"/>
      <c r="G245" s="452"/>
      <c r="H245" s="452"/>
      <c r="I245" s="453"/>
      <c r="J245" s="417"/>
      <c r="K245" s="417"/>
      <c r="L245" s="417"/>
      <c r="M245" s="417"/>
      <c r="N245" s="2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821"/>
      <c r="C251" s="821"/>
      <c r="D251" s="821"/>
      <c r="E251" s="821"/>
      <c r="F251" s="821"/>
      <c r="G251" s="821"/>
      <c r="H251" s="821"/>
      <c r="I251" s="821"/>
      <c r="J251" s="821"/>
      <c r="K251" s="821"/>
      <c r="L251" s="821"/>
      <c r="M251" s="821"/>
      <c r="N251" s="511"/>
      <c r="O251" s="227"/>
      <c r="P251" s="227"/>
      <c r="V251" s="230"/>
      <c r="W251" s="23"/>
      <c r="X251" s="22"/>
    </row>
    <row r="252" spans="1:24" s="228" customFormat="1" x14ac:dyDescent="0.2">
      <c r="A252" s="25"/>
      <c r="B252" s="417"/>
      <c r="C252" s="450"/>
      <c r="D252" s="417"/>
      <c r="E252" s="450"/>
      <c r="F252" s="417"/>
      <c r="G252" s="417"/>
      <c r="H252" s="417"/>
      <c r="I252" s="417"/>
      <c r="J252" s="417"/>
      <c r="K252" s="417"/>
      <c r="L252" s="417"/>
      <c r="M252" s="417"/>
      <c r="N252" s="21"/>
      <c r="O252" s="227"/>
      <c r="P252" s="227"/>
      <c r="V252" s="230"/>
      <c r="W252" s="23"/>
      <c r="X252" s="22"/>
    </row>
    <row r="253" spans="1:24" ht="15" x14ac:dyDescent="0.25">
      <c r="A253" s="404" t="s">
        <v>239</v>
      </c>
      <c r="B253" s="289"/>
      <c r="C253" s="289"/>
      <c r="D253" s="289"/>
      <c r="E253" s="290"/>
      <c r="F253" s="290"/>
      <c r="G253" s="290"/>
      <c r="H253" s="290"/>
      <c r="I253" s="290"/>
      <c r="J253" s="290"/>
      <c r="K253" s="290"/>
      <c r="L253" s="290"/>
      <c r="M253" s="290"/>
      <c r="N253" s="290"/>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0" spans="1:23" x14ac:dyDescent="0.2">
      <c r="A260" s="290"/>
      <c r="B260" s="822"/>
      <c r="C260" s="822"/>
      <c r="D260" s="822"/>
      <c r="E260" s="822"/>
      <c r="F260" s="822"/>
      <c r="G260" s="822"/>
      <c r="H260" s="822"/>
      <c r="I260" s="822"/>
      <c r="J260" s="822"/>
      <c r="K260" s="822"/>
      <c r="L260" s="822"/>
      <c r="M260" s="822"/>
      <c r="N260" s="512"/>
      <c r="W260" s="116"/>
    </row>
    <row r="262" spans="1:23" s="30" customFormat="1" x14ac:dyDescent="0.2">
      <c r="A262" s="354"/>
      <c r="B262" s="76"/>
      <c r="C262" s="128"/>
      <c r="D262" s="353"/>
      <c r="E262" s="76"/>
      <c r="F262" s="128"/>
      <c r="G262" s="353"/>
      <c r="H262" s="353"/>
      <c r="N262" s="352"/>
      <c r="V262" s="51"/>
    </row>
    <row r="263" spans="1:23" s="30" customFormat="1" ht="24" customHeight="1" x14ac:dyDescent="0.2">
      <c r="A263" s="809" t="s">
        <v>112</v>
      </c>
      <c r="B263" s="700"/>
      <c r="C263" s="700"/>
      <c r="D263" s="700"/>
      <c r="E263" s="700"/>
      <c r="F263" s="700"/>
      <c r="G263" s="700"/>
      <c r="H263" s="700"/>
      <c r="I263" s="700"/>
      <c r="J263" s="700"/>
      <c r="K263" s="700"/>
      <c r="L263" s="700"/>
      <c r="M263" s="700"/>
      <c r="N263" s="479"/>
      <c r="V263" s="51"/>
    </row>
    <row r="264" spans="1:23" s="30" customFormat="1" ht="38.25" customHeight="1" x14ac:dyDescent="0.2">
      <c r="A264" s="810" t="s">
        <v>121</v>
      </c>
      <c r="B264" s="700"/>
      <c r="C264" s="700"/>
      <c r="D264" s="700"/>
      <c r="E264" s="700"/>
      <c r="F264" s="700"/>
      <c r="G264" s="700"/>
      <c r="H264" s="700"/>
      <c r="I264" s="700"/>
      <c r="J264" s="700"/>
      <c r="K264" s="700"/>
      <c r="L264" s="700"/>
      <c r="M264" s="700"/>
      <c r="N264" s="476"/>
      <c r="S264" s="51"/>
      <c r="V264" s="51"/>
    </row>
    <row r="267" spans="1:23" s="30" customFormat="1" x14ac:dyDescent="0.2">
      <c r="A267" s="354"/>
      <c r="B267" s="128"/>
      <c r="C267" s="487"/>
      <c r="D267" s="492"/>
      <c r="E267" s="128"/>
      <c r="F267" s="353"/>
      <c r="G267" s="128"/>
      <c r="H267" s="128"/>
      <c r="I267" s="128"/>
      <c r="J267" s="353"/>
      <c r="L267" s="352"/>
      <c r="M267" s="352"/>
    </row>
    <row r="277" spans="1:5" x14ac:dyDescent="0.2">
      <c r="A277" s="457"/>
      <c r="B277" s="456"/>
      <c r="C277" s="456"/>
      <c r="D277" s="456"/>
      <c r="E277" s="456"/>
    </row>
  </sheetData>
  <mergeCells count="211">
    <mergeCell ref="B192:G192"/>
    <mergeCell ref="C116:I116"/>
    <mergeCell ref="C115:D115"/>
    <mergeCell ref="H198:J198"/>
    <mergeCell ref="B194:G194"/>
    <mergeCell ref="H201:J201"/>
    <mergeCell ref="B243:I243"/>
    <mergeCell ref="C122:D122"/>
    <mergeCell ref="E122:I122"/>
    <mergeCell ref="B201:G201"/>
    <mergeCell ref="C123:D123"/>
    <mergeCell ref="E123:I123"/>
    <mergeCell ref="C161:I161"/>
    <mergeCell ref="C166:I166"/>
    <mergeCell ref="B191:G191"/>
    <mergeCell ref="B199:G199"/>
    <mergeCell ref="H199:J199"/>
    <mergeCell ref="B195:G195"/>
    <mergeCell ref="H195:J195"/>
    <mergeCell ref="B196:G196"/>
    <mergeCell ref="C167:I167"/>
    <mergeCell ref="C168:I168"/>
    <mergeCell ref="C99:D99"/>
    <mergeCell ref="E99:I99"/>
    <mergeCell ref="I49:K49"/>
    <mergeCell ref="J57:K57"/>
    <mergeCell ref="E111:I111"/>
    <mergeCell ref="C102:D102"/>
    <mergeCell ref="C103:D103"/>
    <mergeCell ref="E103:I103"/>
    <mergeCell ref="C109:D109"/>
    <mergeCell ref="C90:H90"/>
    <mergeCell ref="F52:K52"/>
    <mergeCell ref="D67:E67"/>
    <mergeCell ref="F54:K54"/>
    <mergeCell ref="D55:E55"/>
    <mergeCell ref="F55:K55"/>
    <mergeCell ref="E109:I109"/>
    <mergeCell ref="I69:K69"/>
    <mergeCell ref="D74:E74"/>
    <mergeCell ref="F74:H74"/>
    <mergeCell ref="J74:M74"/>
    <mergeCell ref="E69:F69"/>
    <mergeCell ref="C110:D110"/>
    <mergeCell ref="E110:I110"/>
    <mergeCell ref="G4:K4"/>
    <mergeCell ref="H7:J7"/>
    <mergeCell ref="J6:K6"/>
    <mergeCell ref="J5:M5"/>
    <mergeCell ref="L6:M6"/>
    <mergeCell ref="K45:M45"/>
    <mergeCell ref="D30:E30"/>
    <mergeCell ref="F10:H10"/>
    <mergeCell ref="D10:E10"/>
    <mergeCell ref="D29:E29"/>
    <mergeCell ref="F29:K29"/>
    <mergeCell ref="E11:F11"/>
    <mergeCell ref="H33:K33"/>
    <mergeCell ref="D31:E31"/>
    <mergeCell ref="F31:K31"/>
    <mergeCell ref="D32:E32"/>
    <mergeCell ref="F32:K32"/>
    <mergeCell ref="D33:E33"/>
    <mergeCell ref="E43:J43"/>
    <mergeCell ref="B39:D39"/>
    <mergeCell ref="I41:K41"/>
    <mergeCell ref="B29:C34"/>
    <mergeCell ref="B37:D37"/>
    <mergeCell ref="G37:H37"/>
    <mergeCell ref="D17:E17"/>
    <mergeCell ref="B24:D24"/>
    <mergeCell ref="B25:D25"/>
    <mergeCell ref="F17:K17"/>
    <mergeCell ref="I25:K25"/>
    <mergeCell ref="D15:E15"/>
    <mergeCell ref="J19:K19"/>
    <mergeCell ref="B23:D23"/>
    <mergeCell ref="B14:C19"/>
    <mergeCell ref="F16:K16"/>
    <mergeCell ref="J34:K34"/>
    <mergeCell ref="E23:L23"/>
    <mergeCell ref="D18:E18"/>
    <mergeCell ref="E24:G24"/>
    <mergeCell ref="B12:C12"/>
    <mergeCell ref="H18:K18"/>
    <mergeCell ref="H200:J200"/>
    <mergeCell ref="H82:K82"/>
    <mergeCell ref="C93:H93"/>
    <mergeCell ref="E101:I101"/>
    <mergeCell ref="H192:J192"/>
    <mergeCell ref="C104:I104"/>
    <mergeCell ref="C100:D100"/>
    <mergeCell ref="E100:I100"/>
    <mergeCell ref="H12:K12"/>
    <mergeCell ref="E12:F12"/>
    <mergeCell ref="E41:G41"/>
    <mergeCell ref="E27:G27"/>
    <mergeCell ref="D16:E16"/>
    <mergeCell ref="D14:E14"/>
    <mergeCell ref="F14:K14"/>
    <mergeCell ref="E25:H25"/>
    <mergeCell ref="E39:H39"/>
    <mergeCell ref="C41:D41"/>
    <mergeCell ref="D52:E52"/>
    <mergeCell ref="D56:E56"/>
    <mergeCell ref="B62:C68"/>
    <mergeCell ref="D62:E62"/>
    <mergeCell ref="F62:M62"/>
    <mergeCell ref="F63:G63"/>
    <mergeCell ref="F66:K66"/>
    <mergeCell ref="H67:K67"/>
    <mergeCell ref="D63:E63"/>
    <mergeCell ref="H56:K56"/>
    <mergeCell ref="F65:K65"/>
    <mergeCell ref="B52:C57"/>
    <mergeCell ref="B200:G200"/>
    <mergeCell ref="B193:G193"/>
    <mergeCell ref="D54:E54"/>
    <mergeCell ref="D65:E65"/>
    <mergeCell ref="A263:M263"/>
    <mergeCell ref="A264:M264"/>
    <mergeCell ref="B226:M226"/>
    <mergeCell ref="B227:M227"/>
    <mergeCell ref="B232:M232"/>
    <mergeCell ref="B235:M235"/>
    <mergeCell ref="A234:M234"/>
    <mergeCell ref="B241:I241"/>
    <mergeCell ref="B254:M260"/>
    <mergeCell ref="G211:H211"/>
    <mergeCell ref="A225:M225"/>
    <mergeCell ref="B237:I237"/>
    <mergeCell ref="B239:I239"/>
    <mergeCell ref="E98:I98"/>
    <mergeCell ref="C88:H88"/>
    <mergeCell ref="E102:I102"/>
    <mergeCell ref="D185:G185"/>
    <mergeCell ref="D80:E80"/>
    <mergeCell ref="F80:H80"/>
    <mergeCell ref="E81:F81"/>
    <mergeCell ref="H191:J191"/>
    <mergeCell ref="C92:H92"/>
    <mergeCell ref="C91:H91"/>
    <mergeCell ref="A206:M206"/>
    <mergeCell ref="A205:M205"/>
    <mergeCell ref="A189:M189"/>
    <mergeCell ref="C89:H89"/>
    <mergeCell ref="B86:H86"/>
    <mergeCell ref="C97:D97"/>
    <mergeCell ref="E97:I97"/>
    <mergeCell ref="C98:D98"/>
    <mergeCell ref="H194:J194"/>
    <mergeCell ref="B197:G197"/>
    <mergeCell ref="H197:J197"/>
    <mergeCell ref="C113:D113"/>
    <mergeCell ref="J186:K186"/>
    <mergeCell ref="J187:K187"/>
    <mergeCell ref="C114:D114"/>
    <mergeCell ref="E114:I114"/>
    <mergeCell ref="C121:D121"/>
    <mergeCell ref="E121:I121"/>
    <mergeCell ref="E115:I115"/>
    <mergeCell ref="C124:I124"/>
    <mergeCell ref="H196:J196"/>
    <mergeCell ref="O118:O123"/>
    <mergeCell ref="O97:O103"/>
    <mergeCell ref="O109:O115"/>
    <mergeCell ref="N87:N92"/>
    <mergeCell ref="N98:N103"/>
    <mergeCell ref="N110:N115"/>
    <mergeCell ref="B246:M251"/>
    <mergeCell ref="B212:E214"/>
    <mergeCell ref="G212:K214"/>
    <mergeCell ref="L211:M211"/>
    <mergeCell ref="L209:M210"/>
    <mergeCell ref="B211:C211"/>
    <mergeCell ref="D211:E211"/>
    <mergeCell ref="I211:K211"/>
    <mergeCell ref="B208:E209"/>
    <mergeCell ref="G208:J209"/>
    <mergeCell ref="C101:D101"/>
    <mergeCell ref="B198:G198"/>
    <mergeCell ref="D186:E186"/>
    <mergeCell ref="D187:E187"/>
    <mergeCell ref="C112:D112"/>
    <mergeCell ref="H193:J193"/>
    <mergeCell ref="E113:I113"/>
    <mergeCell ref="E112:I112"/>
    <mergeCell ref="B1:E1"/>
    <mergeCell ref="F1:M1"/>
    <mergeCell ref="N143:N148"/>
    <mergeCell ref="N151:N156"/>
    <mergeCell ref="N135:N139"/>
    <mergeCell ref="N164:N168"/>
    <mergeCell ref="N159:N161"/>
    <mergeCell ref="N118:N123"/>
    <mergeCell ref="N127:N132"/>
    <mergeCell ref="C111:D111"/>
    <mergeCell ref="B82:C82"/>
    <mergeCell ref="E82:F82"/>
    <mergeCell ref="E49:F49"/>
    <mergeCell ref="H45:I45"/>
    <mergeCell ref="B43:D43"/>
    <mergeCell ref="E44:I44"/>
    <mergeCell ref="A77:M77"/>
    <mergeCell ref="A72:M72"/>
    <mergeCell ref="D53:E53"/>
    <mergeCell ref="B49:D49"/>
    <mergeCell ref="D66:E66"/>
    <mergeCell ref="D64:E64"/>
    <mergeCell ref="J68:K68"/>
    <mergeCell ref="B69:D69"/>
  </mergeCells>
  <phoneticPr fontId="29" type="noConversion"/>
  <conditionalFormatting sqref="L211">
    <cfRule type="cellIs" dxfId="6" priority="1" stopIfTrue="1" operator="equal">
      <formula>""""""</formula>
    </cfRule>
  </conditionalFormatting>
  <conditionalFormatting sqref="K181">
    <cfRule type="expression" dxfId="5" priority="2" stopIfTrue="1">
      <formula>$G$181="Oui"</formula>
    </cfRule>
  </conditionalFormatting>
  <conditionalFormatting sqref="C166:I168 K166:K168 P166:P168">
    <cfRule type="expression" dxfId="4" priority="3" stopIfTrue="1">
      <formula>$L$25="Coût complet"</formula>
    </cfRule>
  </conditionalFormatting>
  <conditionalFormatting sqref="C161:I161">
    <cfRule type="expression" dxfId="3" priority="4" stopIfTrue="1">
      <formula>$L$25="Coût marginal"</formula>
    </cfRule>
  </conditionalFormatting>
  <conditionalFormatting sqref="K161 P161">
    <cfRule type="expression" dxfId="2" priority="5" stopIfTrue="1">
      <formula>$L$25="Coût marginal"</formula>
    </cfRule>
  </conditionalFormatting>
  <conditionalFormatting sqref="O74:O76 O80 O10">
    <cfRule type="cellIs" dxfId="1" priority="6" stopIfTrue="1" operator="notEqual">
      <formula>""""""</formula>
    </cfRule>
  </conditionalFormatting>
  <conditionalFormatting sqref="J27:N27">
    <cfRule type="expression" dxfId="0" priority="7" stopIfTrue="1">
      <formula>$E$27="Autre"</formula>
    </cfRule>
  </conditionalFormatting>
  <dataValidations count="10">
    <dataValidation type="list" allowBlank="1" showInputMessage="1" showErrorMessage="1" sqref="J237 J239 J241 J243 L231:M231 F229:F230">
      <formula1>$O$229:$O$230</formula1>
    </dataValidation>
    <dataValidation type="list" allowBlank="1" showInputMessage="1" showErrorMessage="1" sqref="E229:E230 H78 H60 H8">
      <formula1>#REF!</formula1>
    </dataValidation>
    <dataValidation type="list" allowBlank="1" showInputMessage="1" showErrorMessage="1" sqref="G181">
      <formula1>$P$181:$P$182</formula1>
    </dataValidation>
    <dataValidation type="list" allowBlank="1" showInputMessage="1" showErrorMessage="1" sqref="C121:D123 C109:D115">
      <formula1>$Q$109:$Q$114</formula1>
    </dataValidation>
    <dataValidation type="list" allowBlank="1" showInputMessage="1" showErrorMessage="1" sqref="C97:C103">
      <formula1>$P$97:$P$102</formula1>
    </dataValidation>
    <dataValidation type="list" allowBlank="1" showInputMessage="1" showErrorMessage="1" sqref="B74:B76 B80 F45 B10">
      <formula1>$Q$2:$Q$3</formula1>
    </dataValidation>
    <dataValidation type="list" allowBlank="1" showInputMessage="1" showErrorMessage="1" sqref="E37">
      <formula1>$V$2:$V$54</formula1>
    </dataValidation>
    <dataValidation type="list" allowBlank="1" showInputMessage="1" showErrorMessage="1" sqref="E27:G27">
      <formula1>$S$18:$S$40</formula1>
    </dataValidation>
    <dataValidation type="list" allowBlank="1" showInputMessage="1" showErrorMessage="1" sqref="L25:M25">
      <formula1>$P$2:$P$3</formula1>
    </dataValidation>
    <dataValidation type="list" allowBlank="1" showInputMessage="1" showErrorMessage="1" sqref="E25:H25">
      <formula1>$S$2:$S$9</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3" max="16383" man="1"/>
    <brk id="187" max="12"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13"/>
  </sheetPr>
  <dimension ref="A1:T49"/>
  <sheetViews>
    <sheetView zoomScale="80" workbookViewId="0">
      <selection activeCell="Q4" sqref="Q4"/>
    </sheetView>
  </sheetViews>
  <sheetFormatPr baseColWidth="10" defaultRowHeight="12.75" x14ac:dyDescent="0.2"/>
  <cols>
    <col min="2" max="2" width="9.5703125" hidden="1" customWidth="1"/>
    <col min="3" max="3" width="12.140625" bestFit="1" customWidth="1"/>
    <col min="12" max="12" width="13.140625" customWidth="1"/>
    <col min="20" max="20" width="12.140625" customWidth="1"/>
  </cols>
  <sheetData>
    <row r="1" spans="1:14" ht="27" customHeight="1" x14ac:dyDescent="0.25">
      <c r="A1" s="872" t="str">
        <f>IF('Fiche Identité'!B13="","",'Fiche Identité'!B13)</f>
        <v/>
      </c>
      <c r="B1" s="872"/>
      <c r="C1" s="872"/>
      <c r="D1" s="872"/>
      <c r="E1" s="231"/>
      <c r="F1" s="231"/>
      <c r="G1" s="231"/>
      <c r="H1" s="231"/>
      <c r="I1" s="231"/>
      <c r="J1" s="231"/>
      <c r="K1" s="757" t="s">
        <v>66</v>
      </c>
      <c r="L1" s="868"/>
      <c r="M1" s="868"/>
      <c r="N1" s="869"/>
    </row>
    <row r="2" spans="1:14" ht="27.75" customHeight="1" x14ac:dyDescent="0.2">
      <c r="A2" s="231"/>
      <c r="B2" s="231"/>
      <c r="C2" s="231"/>
      <c r="D2" s="231"/>
      <c r="E2" s="231"/>
      <c r="F2" s="231"/>
      <c r="G2" s="231"/>
      <c r="H2" s="231"/>
      <c r="I2" s="231"/>
      <c r="J2" s="231"/>
      <c r="K2" s="755" t="s">
        <v>43</v>
      </c>
      <c r="L2" s="837"/>
      <c r="M2" s="870" t="str">
        <f>'Fiche Identité'!F2</f>
        <v>ANR-</v>
      </c>
      <c r="N2" s="871"/>
    </row>
    <row r="3" spans="1:14" ht="15" x14ac:dyDescent="0.2">
      <c r="A3" s="231"/>
      <c r="B3" s="231"/>
      <c r="C3" s="231"/>
      <c r="D3" s="231"/>
      <c r="E3" s="231"/>
      <c r="F3" s="231"/>
      <c r="G3" s="231"/>
      <c r="H3" s="231"/>
      <c r="I3" s="231"/>
      <c r="J3" s="231"/>
      <c r="K3" s="232"/>
      <c r="L3" s="103"/>
      <c r="M3" s="233"/>
      <c r="N3" s="234"/>
    </row>
    <row r="4" spans="1:14" ht="23.25" x14ac:dyDescent="0.2">
      <c r="A4" s="231"/>
      <c r="B4" s="231"/>
      <c r="C4" s="231"/>
      <c r="D4" s="231"/>
      <c r="E4" s="875" t="s">
        <v>142</v>
      </c>
      <c r="F4" s="876"/>
      <c r="G4" s="876"/>
      <c r="H4" s="876"/>
      <c r="I4" s="876"/>
      <c r="J4" s="231"/>
      <c r="K4" s="232"/>
      <c r="L4" s="103"/>
      <c r="M4" s="233"/>
      <c r="N4" s="234"/>
    </row>
    <row r="5" spans="1:14" ht="15" x14ac:dyDescent="0.2">
      <c r="A5" s="231"/>
      <c r="B5" s="231"/>
      <c r="C5" s="231"/>
      <c r="D5" s="231"/>
      <c r="E5" s="231"/>
      <c r="F5" s="231"/>
      <c r="G5" s="231"/>
      <c r="H5" s="231"/>
      <c r="I5" s="231"/>
      <c r="J5" s="231"/>
      <c r="K5" s="232"/>
      <c r="L5" s="103"/>
      <c r="M5" s="233"/>
      <c r="N5" s="234"/>
    </row>
    <row r="6" spans="1:14" ht="15" x14ac:dyDescent="0.2">
      <c r="A6" s="231"/>
      <c r="B6" s="231"/>
      <c r="C6" s="231"/>
      <c r="D6" s="231"/>
      <c r="E6" s="231"/>
      <c r="F6" s="231"/>
      <c r="G6" s="231"/>
      <c r="H6" s="231"/>
      <c r="I6" s="231"/>
      <c r="J6" s="231"/>
      <c r="K6" s="232"/>
      <c r="L6" s="103"/>
      <c r="M6" s="233"/>
      <c r="N6" s="234"/>
    </row>
    <row r="7" spans="1:14" ht="15" x14ac:dyDescent="0.25">
      <c r="A7" s="36" t="s">
        <v>143</v>
      </c>
      <c r="B7" s="36"/>
      <c r="C7" s="72"/>
      <c r="D7" s="72"/>
      <c r="E7" s="72"/>
      <c r="F7" s="72"/>
      <c r="G7" s="72"/>
      <c r="H7" s="235"/>
      <c r="I7" s="235"/>
      <c r="J7" s="31"/>
      <c r="K7" s="31"/>
      <c r="L7" s="31"/>
      <c r="M7" s="236"/>
      <c r="N7" s="237"/>
    </row>
    <row r="8" spans="1:14" ht="15" x14ac:dyDescent="0.2">
      <c r="A8" s="231"/>
      <c r="B8" s="231"/>
      <c r="C8" s="231"/>
      <c r="D8" s="231"/>
      <c r="E8" s="231"/>
      <c r="F8" s="231"/>
      <c r="G8" s="231"/>
      <c r="H8" s="231"/>
      <c r="I8" s="231"/>
      <c r="J8" s="231"/>
      <c r="K8" s="231"/>
      <c r="L8" s="231"/>
      <c r="M8" s="233"/>
      <c r="N8" s="234"/>
    </row>
    <row r="9" spans="1:14" x14ac:dyDescent="0.2">
      <c r="A9" s="231"/>
      <c r="B9" s="231"/>
      <c r="C9" s="873" t="s">
        <v>81</v>
      </c>
      <c r="D9" s="874"/>
      <c r="E9" s="877" t="s">
        <v>144</v>
      </c>
      <c r="F9" s="877"/>
      <c r="G9" s="877"/>
      <c r="H9" s="877"/>
      <c r="I9" s="877"/>
      <c r="J9" s="877"/>
      <c r="K9" s="844"/>
      <c r="L9" s="844"/>
      <c r="M9" s="845"/>
      <c r="N9" s="845"/>
    </row>
    <row r="10" spans="1:14" hidden="1" x14ac:dyDescent="0.2">
      <c r="A10" s="231"/>
      <c r="B10" s="231"/>
      <c r="C10" s="863" t="s">
        <v>338</v>
      </c>
      <c r="D10" s="864"/>
      <c r="E10" s="865" t="s">
        <v>339</v>
      </c>
      <c r="F10" s="866"/>
      <c r="G10" s="866"/>
      <c r="H10" s="866"/>
      <c r="I10" s="866"/>
      <c r="J10" s="866"/>
      <c r="K10" s="866"/>
      <c r="L10" s="866"/>
      <c r="M10" s="866"/>
      <c r="N10" s="867"/>
    </row>
    <row r="11" spans="1:14" x14ac:dyDescent="0.2">
      <c r="A11" s="238" t="s">
        <v>145</v>
      </c>
      <c r="B11" s="239" t="s">
        <v>146</v>
      </c>
      <c r="C11" s="850">
        <f t="shared" ref="C11:C19" ca="1" si="0">INDIRECT(CONCATENATE("'",B11,"'!",C$10))</f>
        <v>0</v>
      </c>
      <c r="D11" s="851"/>
      <c r="E11" s="843">
        <f t="shared" ref="E11:E20" ca="1" si="1">INDIRECT(CONCATENATE("'",B11,"'!",E$10))</f>
        <v>0</v>
      </c>
      <c r="F11" s="844"/>
      <c r="G11" s="844"/>
      <c r="H11" s="844"/>
      <c r="I11" s="844"/>
      <c r="J11" s="844"/>
      <c r="K11" s="844"/>
      <c r="L11" s="844"/>
      <c r="M11" s="845"/>
      <c r="N11" s="845"/>
    </row>
    <row r="12" spans="1:14" x14ac:dyDescent="0.2">
      <c r="A12" s="238" t="s">
        <v>12</v>
      </c>
      <c r="B12" s="239" t="s">
        <v>147</v>
      </c>
      <c r="C12" s="850">
        <f t="shared" ca="1" si="0"/>
        <v>0</v>
      </c>
      <c r="D12" s="851"/>
      <c r="E12" s="843">
        <f t="shared" ca="1" si="1"/>
        <v>0</v>
      </c>
      <c r="F12" s="844"/>
      <c r="G12" s="844"/>
      <c r="H12" s="844"/>
      <c r="I12" s="844"/>
      <c r="J12" s="844"/>
      <c r="K12" s="844"/>
      <c r="L12" s="844"/>
      <c r="M12" s="845"/>
      <c r="N12" s="845"/>
    </row>
    <row r="13" spans="1:14" x14ac:dyDescent="0.2">
      <c r="A13" s="238" t="s">
        <v>13</v>
      </c>
      <c r="B13" s="239" t="s">
        <v>148</v>
      </c>
      <c r="C13" s="850">
        <f t="shared" ca="1" si="0"/>
        <v>0</v>
      </c>
      <c r="D13" s="851"/>
      <c r="E13" s="843">
        <f t="shared" ca="1" si="1"/>
        <v>0</v>
      </c>
      <c r="F13" s="844"/>
      <c r="G13" s="844"/>
      <c r="H13" s="844"/>
      <c r="I13" s="844"/>
      <c r="J13" s="844"/>
      <c r="K13" s="844"/>
      <c r="L13" s="844"/>
      <c r="M13" s="845"/>
      <c r="N13" s="845"/>
    </row>
    <row r="14" spans="1:14" x14ac:dyDescent="0.2">
      <c r="A14" s="238" t="s">
        <v>14</v>
      </c>
      <c r="B14" s="239" t="s">
        <v>149</v>
      </c>
      <c r="C14" s="850">
        <f t="shared" ca="1" si="0"/>
        <v>0</v>
      </c>
      <c r="D14" s="851"/>
      <c r="E14" s="843">
        <f t="shared" ca="1" si="1"/>
        <v>0</v>
      </c>
      <c r="F14" s="844"/>
      <c r="G14" s="844"/>
      <c r="H14" s="844"/>
      <c r="I14" s="844"/>
      <c r="J14" s="844"/>
      <c r="K14" s="844"/>
      <c r="L14" s="844"/>
      <c r="M14" s="845"/>
      <c r="N14" s="845"/>
    </row>
    <row r="15" spans="1:14" x14ac:dyDescent="0.2">
      <c r="A15" s="238" t="s">
        <v>15</v>
      </c>
      <c r="B15" s="239" t="s">
        <v>150</v>
      </c>
      <c r="C15" s="850">
        <f t="shared" ca="1" si="0"/>
        <v>0</v>
      </c>
      <c r="D15" s="851"/>
      <c r="E15" s="843">
        <f t="shared" ca="1" si="1"/>
        <v>0</v>
      </c>
      <c r="F15" s="844"/>
      <c r="G15" s="844"/>
      <c r="H15" s="844"/>
      <c r="I15" s="844"/>
      <c r="J15" s="844"/>
      <c r="K15" s="844"/>
      <c r="L15" s="844"/>
      <c r="M15" s="845"/>
      <c r="N15" s="845"/>
    </row>
    <row r="16" spans="1:14" x14ac:dyDescent="0.2">
      <c r="A16" s="238" t="s">
        <v>16</v>
      </c>
      <c r="B16" s="239" t="s">
        <v>151</v>
      </c>
      <c r="C16" s="850">
        <f t="shared" ca="1" si="0"/>
        <v>0</v>
      </c>
      <c r="D16" s="851"/>
      <c r="E16" s="843">
        <f t="shared" ca="1" si="1"/>
        <v>0</v>
      </c>
      <c r="F16" s="844"/>
      <c r="G16" s="844"/>
      <c r="H16" s="844"/>
      <c r="I16" s="844"/>
      <c r="J16" s="844"/>
      <c r="K16" s="844"/>
      <c r="L16" s="844"/>
      <c r="M16" s="845"/>
      <c r="N16" s="845"/>
    </row>
    <row r="17" spans="1:20" x14ac:dyDescent="0.2">
      <c r="A17" s="238" t="s">
        <v>17</v>
      </c>
      <c r="B17" s="239" t="s">
        <v>152</v>
      </c>
      <c r="C17" s="850">
        <f t="shared" ca="1" si="0"/>
        <v>0</v>
      </c>
      <c r="D17" s="851"/>
      <c r="E17" s="843">
        <f t="shared" ca="1" si="1"/>
        <v>0</v>
      </c>
      <c r="F17" s="844"/>
      <c r="G17" s="844"/>
      <c r="H17" s="844"/>
      <c r="I17" s="844"/>
      <c r="J17" s="844"/>
      <c r="K17" s="844"/>
      <c r="L17" s="844"/>
      <c r="M17" s="845"/>
      <c r="N17" s="845"/>
    </row>
    <row r="18" spans="1:20" x14ac:dyDescent="0.2">
      <c r="A18" s="238" t="s">
        <v>18</v>
      </c>
      <c r="B18" s="239" t="s">
        <v>153</v>
      </c>
      <c r="C18" s="850">
        <f t="shared" ca="1" si="0"/>
        <v>0</v>
      </c>
      <c r="D18" s="851"/>
      <c r="E18" s="843">
        <f t="shared" ca="1" si="1"/>
        <v>0</v>
      </c>
      <c r="F18" s="844"/>
      <c r="G18" s="844"/>
      <c r="H18" s="844"/>
      <c r="I18" s="844"/>
      <c r="J18" s="844"/>
      <c r="K18" s="844"/>
      <c r="L18" s="844"/>
      <c r="M18" s="845"/>
      <c r="N18" s="845"/>
    </row>
    <row r="19" spans="1:20" x14ac:dyDescent="0.2">
      <c r="A19" s="238" t="s">
        <v>19</v>
      </c>
      <c r="B19" s="239" t="s">
        <v>154</v>
      </c>
      <c r="C19" s="850">
        <f t="shared" ca="1" si="0"/>
        <v>0</v>
      </c>
      <c r="D19" s="851"/>
      <c r="E19" s="843">
        <f t="shared" ca="1" si="1"/>
        <v>0</v>
      </c>
      <c r="F19" s="844"/>
      <c r="G19" s="844"/>
      <c r="H19" s="844"/>
      <c r="I19" s="844"/>
      <c r="J19" s="844"/>
      <c r="K19" s="844"/>
      <c r="L19" s="844"/>
      <c r="M19" s="845"/>
      <c r="N19" s="845"/>
    </row>
    <row r="20" spans="1:20" x14ac:dyDescent="0.2">
      <c r="A20" s="238" t="s">
        <v>21</v>
      </c>
      <c r="B20" s="239" t="s">
        <v>155</v>
      </c>
      <c r="C20" s="850">
        <f ca="1">INDIRECT(CONCATENATE("'",B20,"'!",C$10))</f>
        <v>0</v>
      </c>
      <c r="D20" s="851"/>
      <c r="E20" s="843">
        <f t="shared" ca="1" si="1"/>
        <v>0</v>
      </c>
      <c r="F20" s="844"/>
      <c r="G20" s="844"/>
      <c r="H20" s="844"/>
      <c r="I20" s="844"/>
      <c r="J20" s="844"/>
      <c r="K20" s="844"/>
      <c r="L20" s="844"/>
      <c r="M20" s="845"/>
      <c r="N20" s="845"/>
    </row>
    <row r="21" spans="1:20" ht="15" x14ac:dyDescent="0.2">
      <c r="A21" s="231"/>
      <c r="B21" s="231"/>
      <c r="C21" s="231"/>
      <c r="D21" s="231"/>
      <c r="E21" s="231"/>
      <c r="F21" s="231"/>
      <c r="G21" s="231"/>
      <c r="H21" s="231"/>
      <c r="I21" s="231"/>
      <c r="J21" s="231"/>
      <c r="K21" s="232"/>
      <c r="L21" s="103"/>
      <c r="M21" s="233"/>
      <c r="N21" s="234"/>
    </row>
    <row r="22" spans="1:20" ht="15" x14ac:dyDescent="0.2">
      <c r="A22" s="231"/>
      <c r="B22" s="231"/>
      <c r="C22" s="231"/>
      <c r="D22" s="231"/>
      <c r="E22" s="231"/>
      <c r="F22" s="231"/>
      <c r="G22" s="231"/>
      <c r="H22" s="231"/>
      <c r="I22" s="231"/>
      <c r="J22" s="231"/>
      <c r="K22" s="232"/>
      <c r="L22" s="103"/>
      <c r="M22" s="233"/>
      <c r="N22" s="234"/>
    </row>
    <row r="23" spans="1:20" ht="15" x14ac:dyDescent="0.2">
      <c r="A23" s="231"/>
      <c r="B23" s="231"/>
      <c r="C23" s="231"/>
      <c r="D23" s="231"/>
      <c r="E23" s="231"/>
      <c r="F23" s="231"/>
      <c r="G23" s="231"/>
      <c r="H23" s="231"/>
      <c r="I23" s="231"/>
      <c r="J23" s="231"/>
      <c r="K23" s="232"/>
      <c r="L23" s="103"/>
      <c r="M23" s="233"/>
      <c r="N23" s="234"/>
    </row>
    <row r="24" spans="1:20" ht="15" x14ac:dyDescent="0.2">
      <c r="A24" s="231"/>
      <c r="B24" s="231"/>
      <c r="C24" s="231"/>
      <c r="D24" s="231"/>
      <c r="E24" s="231"/>
      <c r="F24" s="231"/>
      <c r="G24" s="231"/>
      <c r="H24" s="240"/>
      <c r="I24" s="231"/>
      <c r="J24" s="231"/>
      <c r="K24" s="232"/>
      <c r="L24" s="103"/>
      <c r="M24" s="233"/>
      <c r="N24" s="234"/>
    </row>
    <row r="25" spans="1:20" ht="15" x14ac:dyDescent="0.25">
      <c r="A25" s="36" t="s">
        <v>156</v>
      </c>
      <c r="B25" s="36"/>
      <c r="C25" s="72"/>
      <c r="D25" s="72"/>
      <c r="E25" s="72"/>
      <c r="F25" s="72"/>
      <c r="G25" s="72"/>
      <c r="H25" s="235"/>
      <c r="I25" s="235"/>
      <c r="J25" s="31"/>
      <c r="K25" s="31"/>
      <c r="L25" s="31"/>
      <c r="M25" s="31"/>
      <c r="N25" s="241"/>
      <c r="O25" s="242"/>
    </row>
    <row r="26" spans="1:20" x14ac:dyDescent="0.2">
      <c r="A26" s="231"/>
      <c r="B26" s="231"/>
      <c r="C26" s="84"/>
      <c r="D26" s="84"/>
      <c r="E26" s="86"/>
      <c r="F26" s="85"/>
      <c r="G26" s="85"/>
      <c r="H26" s="87"/>
      <c r="I26" s="231"/>
      <c r="J26" s="231"/>
      <c r="K26" s="231"/>
      <c r="L26" s="231"/>
      <c r="M26" s="231"/>
      <c r="N26" s="240"/>
      <c r="O26" s="242"/>
    </row>
    <row r="27" spans="1:20" ht="12.75" customHeight="1" x14ac:dyDescent="0.2">
      <c r="A27" s="240"/>
      <c r="B27" s="243"/>
      <c r="C27" s="860" t="s">
        <v>157</v>
      </c>
      <c r="D27" s="847" t="s">
        <v>41</v>
      </c>
      <c r="E27" s="848"/>
      <c r="F27" s="848"/>
      <c r="G27" s="848"/>
      <c r="H27" s="848"/>
      <c r="I27" s="849"/>
      <c r="J27" s="852" t="s">
        <v>61</v>
      </c>
      <c r="K27" s="852" t="s">
        <v>9</v>
      </c>
      <c r="L27" s="855" t="s">
        <v>123</v>
      </c>
      <c r="M27" s="883" t="s">
        <v>158</v>
      </c>
      <c r="N27" s="880" t="s">
        <v>163</v>
      </c>
      <c r="O27" s="846" t="s">
        <v>119</v>
      </c>
      <c r="P27" s="838" t="s">
        <v>159</v>
      </c>
      <c r="Q27" s="839" t="s">
        <v>160</v>
      </c>
      <c r="R27" s="840" t="s">
        <v>161</v>
      </c>
      <c r="S27" s="842" t="s">
        <v>10</v>
      </c>
      <c r="T27" s="841" t="s">
        <v>162</v>
      </c>
    </row>
    <row r="28" spans="1:20" ht="35.25" customHeight="1" x14ac:dyDescent="0.2">
      <c r="A28" s="240"/>
      <c r="B28" s="243"/>
      <c r="C28" s="861"/>
      <c r="D28" s="878" t="s">
        <v>42</v>
      </c>
      <c r="E28" s="879"/>
      <c r="F28" s="858" t="s">
        <v>124</v>
      </c>
      <c r="G28" s="859"/>
      <c r="H28" s="858" t="s">
        <v>125</v>
      </c>
      <c r="I28" s="859"/>
      <c r="J28" s="853"/>
      <c r="K28" s="853"/>
      <c r="L28" s="856"/>
      <c r="M28" s="853"/>
      <c r="N28" s="881"/>
      <c r="O28" s="846"/>
      <c r="P28" s="838"/>
      <c r="Q28" s="839"/>
      <c r="R28" s="840"/>
      <c r="S28" s="842"/>
      <c r="T28" s="841"/>
    </row>
    <row r="29" spans="1:20" x14ac:dyDescent="0.2">
      <c r="A29" s="240"/>
      <c r="B29" s="243"/>
      <c r="C29" s="862"/>
      <c r="D29" s="125" t="s">
        <v>78</v>
      </c>
      <c r="E29" s="246" t="s">
        <v>50</v>
      </c>
      <c r="F29" s="125" t="s">
        <v>78</v>
      </c>
      <c r="G29" s="246" t="s">
        <v>50</v>
      </c>
      <c r="H29" s="125" t="s">
        <v>78</v>
      </c>
      <c r="I29" s="246" t="s">
        <v>50</v>
      </c>
      <c r="J29" s="854"/>
      <c r="K29" s="854"/>
      <c r="L29" s="857"/>
      <c r="M29" s="854"/>
      <c r="N29" s="882"/>
      <c r="O29" s="846"/>
      <c r="P29" s="838"/>
      <c r="Q29" s="839"/>
      <c r="R29" s="840"/>
      <c r="S29" s="842"/>
      <c r="T29" s="841"/>
    </row>
    <row r="30" spans="1:20" s="396" customFormat="1" ht="12" hidden="1" x14ac:dyDescent="0.2">
      <c r="A30" s="385"/>
      <c r="B30" s="386"/>
      <c r="C30" s="387" t="s">
        <v>322</v>
      </c>
      <c r="D30" s="388" t="s">
        <v>324</v>
      </c>
      <c r="E30" s="246" t="s">
        <v>323</v>
      </c>
      <c r="F30" s="388" t="s">
        <v>325</v>
      </c>
      <c r="G30" s="246" t="s">
        <v>326</v>
      </c>
      <c r="H30" s="388" t="s">
        <v>327</v>
      </c>
      <c r="I30" s="246" t="s">
        <v>328</v>
      </c>
      <c r="J30" s="389" t="s">
        <v>329</v>
      </c>
      <c r="K30" s="389" t="s">
        <v>330</v>
      </c>
      <c r="L30" s="389" t="s">
        <v>331</v>
      </c>
      <c r="M30" s="390" t="s">
        <v>332</v>
      </c>
      <c r="N30" s="391"/>
      <c r="O30" s="244" t="s">
        <v>334</v>
      </c>
      <c r="P30" s="245" t="s">
        <v>335</v>
      </c>
      <c r="Q30" s="392" t="s">
        <v>232</v>
      </c>
      <c r="R30" s="393" t="s">
        <v>336</v>
      </c>
      <c r="S30" s="394" t="s">
        <v>340</v>
      </c>
      <c r="T30" s="395" t="s">
        <v>337</v>
      </c>
    </row>
    <row r="31" spans="1:20" s="396" customFormat="1" ht="12" hidden="1" x14ac:dyDescent="0.2">
      <c r="A31" s="385"/>
      <c r="B31" s="386"/>
      <c r="C31" s="387"/>
      <c r="D31" s="388"/>
      <c r="E31" s="246"/>
      <c r="F31" s="388"/>
      <c r="G31" s="246"/>
      <c r="H31" s="388"/>
      <c r="I31" s="246"/>
      <c r="J31" s="389"/>
      <c r="K31" s="389"/>
      <c r="L31" s="389"/>
      <c r="M31" s="390"/>
      <c r="N31" s="391"/>
      <c r="O31" s="244" t="s">
        <v>333</v>
      </c>
      <c r="P31" s="397"/>
      <c r="Q31" s="392"/>
      <c r="R31" s="393"/>
      <c r="S31" s="394"/>
      <c r="T31" s="395"/>
    </row>
    <row r="32" spans="1:20" x14ac:dyDescent="0.2">
      <c r="A32" s="238" t="s">
        <v>145</v>
      </c>
      <c r="B32" s="238" t="str">
        <f t="shared" ref="B32:B41" si="2">B11</f>
        <v>Part1-Coor</v>
      </c>
      <c r="C32" s="247">
        <f t="shared" ref="C32:C41" ca="1" si="3">INDIRECT(CONCATENATE("'",B32,"'!",C$30))</f>
        <v>0</v>
      </c>
      <c r="D32" s="575">
        <f t="shared" ref="D32:D41" ca="1" si="4">INDIRECT(CONCATENATE("'",B32,"'!",D$30))</f>
        <v>0</v>
      </c>
      <c r="E32" s="247">
        <f t="shared" ref="E32:E41" ca="1" si="5">INDIRECT(CONCATENATE("'",B32,"'!",E$30))</f>
        <v>0</v>
      </c>
      <c r="F32" s="577">
        <f t="shared" ref="F32:F41" ca="1" si="6">INDIRECT(CONCATENATE("'",B32,"'!",F$30))</f>
        <v>0</v>
      </c>
      <c r="G32" s="247">
        <f t="shared" ref="G32:G41" ca="1" si="7">INDIRECT(CONCATENATE("'",B32,"'!",G$30))</f>
        <v>0</v>
      </c>
      <c r="H32" s="577">
        <f t="shared" ref="H32:H41" ca="1" si="8">INDIRECT(CONCATENATE("'",B32,"'!",H$30))</f>
        <v>0</v>
      </c>
      <c r="I32" s="247">
        <f t="shared" ref="I32:I41" ca="1" si="9">INDIRECT(CONCATENATE("'",B32,"'!",I$30))</f>
        <v>0</v>
      </c>
      <c r="J32" s="247">
        <f t="shared" ref="J32:J41" ca="1" si="10">INDIRECT(CONCATENATE("'",B32,"'!",J$30))</f>
        <v>0</v>
      </c>
      <c r="K32" s="247">
        <f t="shared" ref="K32:K41" ca="1" si="11">INDIRECT(CONCATENATE("'",B32,"'!",K$30))</f>
        <v>0</v>
      </c>
      <c r="L32" s="247">
        <f t="shared" ref="L32:L41" ca="1" si="12">INDIRECT(CONCATENATE("'",B32,"'!",L$30))</f>
        <v>0</v>
      </c>
      <c r="M32" s="247">
        <f t="shared" ref="M32:M41" ca="1" si="13">INDIRECT(CONCATENATE("'",B32,"'!",M$30))</f>
        <v>0</v>
      </c>
      <c r="N32" s="248">
        <f t="shared" ref="N32:N41" ca="1" si="14">L32+K32+J32+G32+E32+C32+M32+I32</f>
        <v>0</v>
      </c>
      <c r="O32" s="249">
        <f ca="1">INDIRECT(CONCATENATE("'",B32,"'!",O$30)) + INDIRECT(CONCATENATE("'",B32,"'!",O$31))</f>
        <v>0</v>
      </c>
      <c r="P32" s="249">
        <f t="shared" ref="P32:P41" ca="1" si="15">INDIRECT(CONCATENATE("'",B32,"'!",P$30))</f>
        <v>0</v>
      </c>
      <c r="Q32" s="250">
        <f t="shared" ref="Q32:Q41" ca="1" si="16">INDIRECT(CONCATENATE("'",B32,"'!",Q$30))</f>
        <v>0</v>
      </c>
      <c r="R32" s="249">
        <f t="shared" ref="R32:R41" ca="1" si="17">INDIRECT(CONCATENATE("'",B32,"'!",R$30))</f>
        <v>0</v>
      </c>
      <c r="S32" s="251" t="str">
        <f t="shared" ref="S32:S41" ca="1" si="18">INDIRECT(CONCATENATE("'",B32,"'!",S$30))</f>
        <v>0</v>
      </c>
      <c r="T32" s="252">
        <f t="shared" ref="T32:T41" ca="1" si="19">INDIRECT(CONCATENATE("'",B32,"'!",T$30))</f>
        <v>0</v>
      </c>
    </row>
    <row r="33" spans="1:20" x14ac:dyDescent="0.2">
      <c r="A33" s="238" t="s">
        <v>12</v>
      </c>
      <c r="B33" s="238" t="str">
        <f t="shared" si="2"/>
        <v>Part2</v>
      </c>
      <c r="C33" s="247">
        <f t="shared" ca="1" si="3"/>
        <v>0</v>
      </c>
      <c r="D33" s="575">
        <f t="shared" ca="1" si="4"/>
        <v>0</v>
      </c>
      <c r="E33" s="247">
        <f t="shared" ca="1" si="5"/>
        <v>0</v>
      </c>
      <c r="F33" s="577">
        <f t="shared" ca="1" si="6"/>
        <v>0</v>
      </c>
      <c r="G33" s="247">
        <f t="shared" ca="1" si="7"/>
        <v>0</v>
      </c>
      <c r="H33" s="577">
        <f t="shared" ca="1" si="8"/>
        <v>0</v>
      </c>
      <c r="I33" s="247">
        <f t="shared" ca="1" si="9"/>
        <v>0</v>
      </c>
      <c r="J33" s="247">
        <f t="shared" ca="1" si="10"/>
        <v>0</v>
      </c>
      <c r="K33" s="247">
        <f t="shared" ca="1" si="11"/>
        <v>0</v>
      </c>
      <c r="L33" s="247">
        <f t="shared" ca="1" si="12"/>
        <v>0</v>
      </c>
      <c r="M33" s="247">
        <f t="shared" ca="1" si="13"/>
        <v>0</v>
      </c>
      <c r="N33" s="248">
        <f t="shared" ca="1" si="14"/>
        <v>0</v>
      </c>
      <c r="O33" s="249">
        <f t="shared" ref="O33:O41" ca="1" si="20">INDIRECT(CONCATENATE("'",B33,"'!",O$30)) + INDIRECT(CONCATENATE("'",B33,"'!",O$31))</f>
        <v>0</v>
      </c>
      <c r="P33" s="249">
        <f t="shared" ca="1" si="15"/>
        <v>0</v>
      </c>
      <c r="Q33" s="250">
        <f t="shared" ca="1" si="16"/>
        <v>0</v>
      </c>
      <c r="R33" s="249">
        <f t="shared" ca="1" si="17"/>
        <v>0</v>
      </c>
      <c r="S33" s="251" t="str">
        <f t="shared" ca="1" si="18"/>
        <v>0</v>
      </c>
      <c r="T33" s="252">
        <f t="shared" ca="1" si="19"/>
        <v>0</v>
      </c>
    </row>
    <row r="34" spans="1:20" x14ac:dyDescent="0.2">
      <c r="A34" s="238" t="s">
        <v>13</v>
      </c>
      <c r="B34" s="238" t="str">
        <f t="shared" si="2"/>
        <v>Part3</v>
      </c>
      <c r="C34" s="247">
        <f t="shared" ca="1" si="3"/>
        <v>0</v>
      </c>
      <c r="D34" s="575">
        <f t="shared" ca="1" si="4"/>
        <v>0</v>
      </c>
      <c r="E34" s="247">
        <f t="shared" ca="1" si="5"/>
        <v>0</v>
      </c>
      <c r="F34" s="577">
        <f t="shared" ca="1" si="6"/>
        <v>0</v>
      </c>
      <c r="G34" s="247">
        <f t="shared" ca="1" si="7"/>
        <v>0</v>
      </c>
      <c r="H34" s="577">
        <f t="shared" ca="1" si="8"/>
        <v>0</v>
      </c>
      <c r="I34" s="247">
        <f t="shared" ca="1" si="9"/>
        <v>0</v>
      </c>
      <c r="J34" s="247">
        <f t="shared" ca="1" si="10"/>
        <v>0</v>
      </c>
      <c r="K34" s="247">
        <f t="shared" ca="1" si="11"/>
        <v>0</v>
      </c>
      <c r="L34" s="247">
        <f t="shared" ca="1" si="12"/>
        <v>0</v>
      </c>
      <c r="M34" s="247">
        <f t="shared" ca="1" si="13"/>
        <v>0</v>
      </c>
      <c r="N34" s="248">
        <f t="shared" ca="1" si="14"/>
        <v>0</v>
      </c>
      <c r="O34" s="249">
        <f t="shared" ca="1" si="20"/>
        <v>0</v>
      </c>
      <c r="P34" s="249">
        <f t="shared" ca="1" si="15"/>
        <v>0</v>
      </c>
      <c r="Q34" s="250">
        <f t="shared" ca="1" si="16"/>
        <v>0</v>
      </c>
      <c r="R34" s="249">
        <f t="shared" ca="1" si="17"/>
        <v>0</v>
      </c>
      <c r="S34" s="251">
        <f t="shared" ca="1" si="18"/>
        <v>0</v>
      </c>
      <c r="T34" s="252" t="str">
        <f t="shared" ca="1" si="19"/>
        <v>0</v>
      </c>
    </row>
    <row r="35" spans="1:20" x14ac:dyDescent="0.2">
      <c r="A35" s="238" t="s">
        <v>14</v>
      </c>
      <c r="B35" s="238" t="str">
        <f t="shared" si="2"/>
        <v>Part4</v>
      </c>
      <c r="C35" s="247">
        <f t="shared" ca="1" si="3"/>
        <v>0</v>
      </c>
      <c r="D35" s="575">
        <f t="shared" ca="1" si="4"/>
        <v>0</v>
      </c>
      <c r="E35" s="247">
        <f t="shared" ca="1" si="5"/>
        <v>0</v>
      </c>
      <c r="F35" s="577">
        <f t="shared" ca="1" si="6"/>
        <v>0</v>
      </c>
      <c r="G35" s="247">
        <f t="shared" ca="1" si="7"/>
        <v>0</v>
      </c>
      <c r="H35" s="577">
        <f ca="1">INDIRECT(CONCATENATE("'",B35,"'!",H$30))</f>
        <v>0</v>
      </c>
      <c r="I35" s="247">
        <f t="shared" ca="1" si="9"/>
        <v>0</v>
      </c>
      <c r="J35" s="247">
        <f t="shared" ca="1" si="10"/>
        <v>0</v>
      </c>
      <c r="K35" s="247">
        <f t="shared" ca="1" si="11"/>
        <v>0</v>
      </c>
      <c r="L35" s="247">
        <f t="shared" ca="1" si="12"/>
        <v>0</v>
      </c>
      <c r="M35" s="247">
        <f t="shared" ca="1" si="13"/>
        <v>0</v>
      </c>
      <c r="N35" s="248">
        <f t="shared" ca="1" si="14"/>
        <v>0</v>
      </c>
      <c r="O35" s="249">
        <f t="shared" ca="1" si="20"/>
        <v>0</v>
      </c>
      <c r="P35" s="249">
        <f t="shared" ca="1" si="15"/>
        <v>0</v>
      </c>
      <c r="Q35" s="250">
        <f t="shared" ca="1" si="16"/>
        <v>0</v>
      </c>
      <c r="R35" s="249">
        <f t="shared" ca="1" si="17"/>
        <v>0</v>
      </c>
      <c r="S35" s="251">
        <f t="shared" ca="1" si="18"/>
        <v>0</v>
      </c>
      <c r="T35" s="252" t="str">
        <f t="shared" ca="1" si="19"/>
        <v>0</v>
      </c>
    </row>
    <row r="36" spans="1:20" x14ac:dyDescent="0.2">
      <c r="A36" s="238" t="s">
        <v>15</v>
      </c>
      <c r="B36" s="238" t="str">
        <f t="shared" si="2"/>
        <v>Part5</v>
      </c>
      <c r="C36" s="247">
        <f t="shared" ca="1" si="3"/>
        <v>0</v>
      </c>
      <c r="D36" s="575">
        <f t="shared" ca="1" si="4"/>
        <v>0</v>
      </c>
      <c r="E36" s="247">
        <f t="shared" ca="1" si="5"/>
        <v>0</v>
      </c>
      <c r="F36" s="577">
        <f t="shared" ca="1" si="6"/>
        <v>0</v>
      </c>
      <c r="G36" s="247">
        <f t="shared" ca="1" si="7"/>
        <v>0</v>
      </c>
      <c r="H36" s="577">
        <f t="shared" ca="1" si="8"/>
        <v>0</v>
      </c>
      <c r="I36" s="247">
        <f t="shared" ca="1" si="9"/>
        <v>0</v>
      </c>
      <c r="J36" s="247">
        <f t="shared" ca="1" si="10"/>
        <v>0</v>
      </c>
      <c r="K36" s="247">
        <f t="shared" ca="1" si="11"/>
        <v>0</v>
      </c>
      <c r="L36" s="247">
        <f t="shared" ca="1" si="12"/>
        <v>0</v>
      </c>
      <c r="M36" s="247">
        <f t="shared" ca="1" si="13"/>
        <v>0</v>
      </c>
      <c r="N36" s="248">
        <f t="shared" ca="1" si="14"/>
        <v>0</v>
      </c>
      <c r="O36" s="249">
        <f t="shared" ca="1" si="20"/>
        <v>0</v>
      </c>
      <c r="P36" s="249">
        <f t="shared" ca="1" si="15"/>
        <v>0</v>
      </c>
      <c r="Q36" s="250">
        <f t="shared" ca="1" si="16"/>
        <v>0</v>
      </c>
      <c r="R36" s="249">
        <f t="shared" ca="1" si="17"/>
        <v>0</v>
      </c>
      <c r="S36" s="251">
        <f t="shared" ca="1" si="18"/>
        <v>0</v>
      </c>
      <c r="T36" s="252" t="str">
        <f t="shared" ca="1" si="19"/>
        <v>0</v>
      </c>
    </row>
    <row r="37" spans="1:20" x14ac:dyDescent="0.2">
      <c r="A37" s="238" t="s">
        <v>16</v>
      </c>
      <c r="B37" s="238" t="str">
        <f t="shared" si="2"/>
        <v>Part6</v>
      </c>
      <c r="C37" s="247">
        <f t="shared" ca="1" si="3"/>
        <v>0</v>
      </c>
      <c r="D37" s="575">
        <f t="shared" ca="1" si="4"/>
        <v>0</v>
      </c>
      <c r="E37" s="247">
        <f t="shared" ca="1" si="5"/>
        <v>0</v>
      </c>
      <c r="F37" s="577">
        <f t="shared" ca="1" si="6"/>
        <v>0</v>
      </c>
      <c r="G37" s="247">
        <f t="shared" ca="1" si="7"/>
        <v>0</v>
      </c>
      <c r="H37" s="577">
        <f t="shared" ca="1" si="8"/>
        <v>0</v>
      </c>
      <c r="I37" s="247">
        <f t="shared" ca="1" si="9"/>
        <v>0</v>
      </c>
      <c r="J37" s="247">
        <f t="shared" ca="1" si="10"/>
        <v>0</v>
      </c>
      <c r="K37" s="247">
        <f t="shared" ca="1" si="11"/>
        <v>0</v>
      </c>
      <c r="L37" s="247">
        <f t="shared" ca="1" si="12"/>
        <v>0</v>
      </c>
      <c r="M37" s="247">
        <f t="shared" ca="1" si="13"/>
        <v>0</v>
      </c>
      <c r="N37" s="248">
        <f t="shared" ca="1" si="14"/>
        <v>0</v>
      </c>
      <c r="O37" s="249">
        <f t="shared" ca="1" si="20"/>
        <v>0</v>
      </c>
      <c r="P37" s="249">
        <f t="shared" ca="1" si="15"/>
        <v>0</v>
      </c>
      <c r="Q37" s="250">
        <f t="shared" ca="1" si="16"/>
        <v>0</v>
      </c>
      <c r="R37" s="249">
        <f t="shared" ca="1" si="17"/>
        <v>0</v>
      </c>
      <c r="S37" s="251">
        <f t="shared" ca="1" si="18"/>
        <v>0</v>
      </c>
      <c r="T37" s="252" t="str">
        <f t="shared" ca="1" si="19"/>
        <v>0</v>
      </c>
    </row>
    <row r="38" spans="1:20" x14ac:dyDescent="0.2">
      <c r="A38" s="238" t="s">
        <v>17</v>
      </c>
      <c r="B38" s="238" t="str">
        <f t="shared" si="2"/>
        <v>Part7</v>
      </c>
      <c r="C38" s="247">
        <f t="shared" ca="1" si="3"/>
        <v>0</v>
      </c>
      <c r="D38" s="575">
        <f t="shared" ca="1" si="4"/>
        <v>0</v>
      </c>
      <c r="E38" s="247">
        <f t="shared" ca="1" si="5"/>
        <v>0</v>
      </c>
      <c r="F38" s="577">
        <f t="shared" ca="1" si="6"/>
        <v>0</v>
      </c>
      <c r="G38" s="247">
        <f t="shared" ca="1" si="7"/>
        <v>0</v>
      </c>
      <c r="H38" s="577">
        <f t="shared" ca="1" si="8"/>
        <v>0</v>
      </c>
      <c r="I38" s="247">
        <f t="shared" ca="1" si="9"/>
        <v>0</v>
      </c>
      <c r="J38" s="247">
        <f t="shared" ca="1" si="10"/>
        <v>0</v>
      </c>
      <c r="K38" s="247">
        <f t="shared" ca="1" si="11"/>
        <v>0</v>
      </c>
      <c r="L38" s="247">
        <f t="shared" ca="1" si="12"/>
        <v>0</v>
      </c>
      <c r="M38" s="247">
        <f t="shared" ca="1" si="13"/>
        <v>0</v>
      </c>
      <c r="N38" s="248">
        <f t="shared" ca="1" si="14"/>
        <v>0</v>
      </c>
      <c r="O38" s="249">
        <f t="shared" ca="1" si="20"/>
        <v>0</v>
      </c>
      <c r="P38" s="249">
        <f t="shared" ca="1" si="15"/>
        <v>0</v>
      </c>
      <c r="Q38" s="250">
        <f t="shared" ca="1" si="16"/>
        <v>0</v>
      </c>
      <c r="R38" s="249">
        <f t="shared" ca="1" si="17"/>
        <v>0</v>
      </c>
      <c r="S38" s="251">
        <f t="shared" ca="1" si="18"/>
        <v>0</v>
      </c>
      <c r="T38" s="252" t="str">
        <f t="shared" ca="1" si="19"/>
        <v>0</v>
      </c>
    </row>
    <row r="39" spans="1:20" x14ac:dyDescent="0.2">
      <c r="A39" s="238" t="s">
        <v>18</v>
      </c>
      <c r="B39" s="238" t="str">
        <f t="shared" si="2"/>
        <v>Part8</v>
      </c>
      <c r="C39" s="247">
        <f t="shared" ca="1" si="3"/>
        <v>0</v>
      </c>
      <c r="D39" s="575">
        <f t="shared" ca="1" si="4"/>
        <v>0</v>
      </c>
      <c r="E39" s="247">
        <f t="shared" ca="1" si="5"/>
        <v>0</v>
      </c>
      <c r="F39" s="577">
        <f t="shared" ca="1" si="6"/>
        <v>0</v>
      </c>
      <c r="G39" s="247">
        <f t="shared" ca="1" si="7"/>
        <v>0</v>
      </c>
      <c r="H39" s="577">
        <f t="shared" ca="1" si="8"/>
        <v>0</v>
      </c>
      <c r="I39" s="247">
        <f t="shared" ca="1" si="9"/>
        <v>0</v>
      </c>
      <c r="J39" s="247">
        <f t="shared" ca="1" si="10"/>
        <v>0</v>
      </c>
      <c r="K39" s="247">
        <f t="shared" ca="1" si="11"/>
        <v>0</v>
      </c>
      <c r="L39" s="247">
        <f t="shared" ca="1" si="12"/>
        <v>0</v>
      </c>
      <c r="M39" s="247">
        <f t="shared" ca="1" si="13"/>
        <v>0</v>
      </c>
      <c r="N39" s="248">
        <f t="shared" ca="1" si="14"/>
        <v>0</v>
      </c>
      <c r="O39" s="249">
        <f t="shared" ca="1" si="20"/>
        <v>0</v>
      </c>
      <c r="P39" s="249">
        <f t="shared" ca="1" si="15"/>
        <v>0</v>
      </c>
      <c r="Q39" s="250">
        <f t="shared" ca="1" si="16"/>
        <v>0</v>
      </c>
      <c r="R39" s="249">
        <f t="shared" ca="1" si="17"/>
        <v>0</v>
      </c>
      <c r="S39" s="251">
        <f t="shared" ca="1" si="18"/>
        <v>0</v>
      </c>
      <c r="T39" s="252" t="str">
        <f t="shared" ca="1" si="19"/>
        <v>0</v>
      </c>
    </row>
    <row r="40" spans="1:20" x14ac:dyDescent="0.2">
      <c r="A40" s="238" t="s">
        <v>19</v>
      </c>
      <c r="B40" s="238" t="str">
        <f t="shared" si="2"/>
        <v>Part9</v>
      </c>
      <c r="C40" s="247">
        <f t="shared" ca="1" si="3"/>
        <v>0</v>
      </c>
      <c r="D40" s="575">
        <f t="shared" ca="1" si="4"/>
        <v>0</v>
      </c>
      <c r="E40" s="247">
        <f t="shared" ca="1" si="5"/>
        <v>0</v>
      </c>
      <c r="F40" s="577">
        <f t="shared" ca="1" si="6"/>
        <v>0</v>
      </c>
      <c r="G40" s="247">
        <f t="shared" ca="1" si="7"/>
        <v>0</v>
      </c>
      <c r="H40" s="577">
        <f t="shared" ca="1" si="8"/>
        <v>0</v>
      </c>
      <c r="I40" s="247">
        <f t="shared" ca="1" si="9"/>
        <v>0</v>
      </c>
      <c r="J40" s="247">
        <f t="shared" ca="1" si="10"/>
        <v>0</v>
      </c>
      <c r="K40" s="247">
        <f t="shared" ca="1" si="11"/>
        <v>0</v>
      </c>
      <c r="L40" s="247">
        <f t="shared" ca="1" si="12"/>
        <v>0</v>
      </c>
      <c r="M40" s="247">
        <f t="shared" ca="1" si="13"/>
        <v>0</v>
      </c>
      <c r="N40" s="248">
        <f t="shared" ca="1" si="14"/>
        <v>0</v>
      </c>
      <c r="O40" s="249">
        <f t="shared" ca="1" si="20"/>
        <v>0</v>
      </c>
      <c r="P40" s="249">
        <f t="shared" ca="1" si="15"/>
        <v>0</v>
      </c>
      <c r="Q40" s="250">
        <f t="shared" ca="1" si="16"/>
        <v>0</v>
      </c>
      <c r="R40" s="249">
        <f t="shared" ca="1" si="17"/>
        <v>0</v>
      </c>
      <c r="S40" s="251">
        <f t="shared" ca="1" si="18"/>
        <v>0</v>
      </c>
      <c r="T40" s="252" t="str">
        <f t="shared" ca="1" si="19"/>
        <v>0</v>
      </c>
    </row>
    <row r="41" spans="1:20" ht="13.5" thickBot="1" x14ac:dyDescent="0.25">
      <c r="A41" s="238" t="s">
        <v>21</v>
      </c>
      <c r="B41" s="238" t="str">
        <f t="shared" si="2"/>
        <v>Part10</v>
      </c>
      <c r="C41" s="247">
        <f t="shared" ca="1" si="3"/>
        <v>0</v>
      </c>
      <c r="D41" s="576">
        <f t="shared" ca="1" si="4"/>
        <v>0</v>
      </c>
      <c r="E41" s="247">
        <f t="shared" ca="1" si="5"/>
        <v>0</v>
      </c>
      <c r="F41" s="577">
        <f t="shared" ca="1" si="6"/>
        <v>0</v>
      </c>
      <c r="G41" s="247">
        <f t="shared" ca="1" si="7"/>
        <v>0</v>
      </c>
      <c r="H41" s="577">
        <f t="shared" ca="1" si="8"/>
        <v>0</v>
      </c>
      <c r="I41" s="247">
        <f t="shared" ca="1" si="9"/>
        <v>0</v>
      </c>
      <c r="J41" s="247">
        <f t="shared" ca="1" si="10"/>
        <v>0</v>
      </c>
      <c r="K41" s="247">
        <f t="shared" ca="1" si="11"/>
        <v>0</v>
      </c>
      <c r="L41" s="247">
        <f t="shared" ca="1" si="12"/>
        <v>0</v>
      </c>
      <c r="M41" s="247">
        <f t="shared" ca="1" si="13"/>
        <v>0</v>
      </c>
      <c r="N41" s="248">
        <f t="shared" ca="1" si="14"/>
        <v>0</v>
      </c>
      <c r="O41" s="249">
        <f t="shared" ca="1" si="20"/>
        <v>0</v>
      </c>
      <c r="P41" s="249">
        <f t="shared" ca="1" si="15"/>
        <v>0</v>
      </c>
      <c r="Q41" s="250">
        <f t="shared" ca="1" si="16"/>
        <v>0</v>
      </c>
      <c r="R41" s="249">
        <f t="shared" ca="1" si="17"/>
        <v>0</v>
      </c>
      <c r="S41" s="251">
        <f t="shared" ca="1" si="18"/>
        <v>0</v>
      </c>
      <c r="T41" s="252" t="str">
        <f t="shared" ca="1" si="19"/>
        <v>0</v>
      </c>
    </row>
    <row r="42" spans="1:20" ht="13.5" thickTop="1" x14ac:dyDescent="0.2">
      <c r="A42" s="253" t="s">
        <v>62</v>
      </c>
      <c r="B42" s="253"/>
      <c r="C42" s="254">
        <f t="shared" ref="C42:R42" ca="1" si="21">SUM(C32:C41)</f>
        <v>0</v>
      </c>
      <c r="D42" s="573">
        <f t="shared" ca="1" si="21"/>
        <v>0</v>
      </c>
      <c r="E42" s="254">
        <f t="shared" ca="1" si="21"/>
        <v>0</v>
      </c>
      <c r="F42" s="573">
        <f t="shared" ca="1" si="21"/>
        <v>0</v>
      </c>
      <c r="G42" s="255">
        <f t="shared" ca="1" si="21"/>
        <v>0</v>
      </c>
      <c r="H42" s="574">
        <f t="shared" ca="1" si="21"/>
        <v>0</v>
      </c>
      <c r="I42" s="255">
        <f t="shared" ca="1" si="21"/>
        <v>0</v>
      </c>
      <c r="J42" s="255">
        <f t="shared" ca="1" si="21"/>
        <v>0</v>
      </c>
      <c r="K42" s="255">
        <f t="shared" ca="1" si="21"/>
        <v>0</v>
      </c>
      <c r="L42" s="255">
        <f t="shared" ca="1" si="21"/>
        <v>0</v>
      </c>
      <c r="M42" s="255">
        <f t="shared" ca="1" si="21"/>
        <v>0</v>
      </c>
      <c r="N42" s="256">
        <f t="shared" ca="1" si="21"/>
        <v>0</v>
      </c>
      <c r="O42" s="257">
        <f t="shared" ca="1" si="21"/>
        <v>0</v>
      </c>
      <c r="P42" s="258">
        <f t="shared" ca="1" si="21"/>
        <v>0</v>
      </c>
      <c r="Q42" s="259">
        <f t="shared" ca="1" si="21"/>
        <v>0</v>
      </c>
      <c r="R42" s="257">
        <f t="shared" ca="1" si="21"/>
        <v>0</v>
      </c>
      <c r="S42" s="260" t="e">
        <f ca="1">T42/R42</f>
        <v>#DIV/0!</v>
      </c>
      <c r="T42" s="261">
        <f ca="1">SUM(T32:T41)</f>
        <v>0</v>
      </c>
    </row>
    <row r="43" spans="1:20" x14ac:dyDescent="0.2">
      <c r="A43" s="231"/>
      <c r="B43" s="231"/>
      <c r="C43" s="231"/>
      <c r="D43" s="231"/>
      <c r="E43" s="231"/>
      <c r="F43" s="231"/>
      <c r="G43" s="231"/>
      <c r="H43" s="240"/>
      <c r="I43" s="231"/>
      <c r="J43" s="231"/>
      <c r="K43" s="231"/>
      <c r="L43" s="231"/>
      <c r="M43" s="231"/>
      <c r="N43" s="231"/>
    </row>
    <row r="45" spans="1:20" x14ac:dyDescent="0.2">
      <c r="P45" s="398"/>
      <c r="Q45" s="398"/>
      <c r="R45" s="398"/>
      <c r="S45" s="398"/>
    </row>
    <row r="46" spans="1:20" x14ac:dyDescent="0.2">
      <c r="P46" s="398"/>
      <c r="Q46" s="398"/>
      <c r="R46" s="398"/>
      <c r="S46" s="398"/>
    </row>
    <row r="47" spans="1:20" x14ac:dyDescent="0.2">
      <c r="P47" s="398"/>
      <c r="Q47" s="399"/>
      <c r="R47" s="398"/>
      <c r="S47" s="398"/>
    </row>
    <row r="48" spans="1:20" x14ac:dyDescent="0.2">
      <c r="P48" s="398"/>
      <c r="Q48" s="398"/>
      <c r="R48" s="398"/>
      <c r="S48" s="398"/>
    </row>
    <row r="49" spans="16:19" x14ac:dyDescent="0.2">
      <c r="P49" s="398"/>
      <c r="Q49" s="398"/>
      <c r="R49" s="398"/>
      <c r="S49" s="398"/>
    </row>
  </sheetData>
  <mergeCells count="45">
    <mergeCell ref="C13:D13"/>
    <mergeCell ref="D28:E28"/>
    <mergeCell ref="E13:N13"/>
    <mergeCell ref="H28:I28"/>
    <mergeCell ref="N27:N29"/>
    <mergeCell ref="M27:M29"/>
    <mergeCell ref="C17:D17"/>
    <mergeCell ref="C14:D14"/>
    <mergeCell ref="C15:D15"/>
    <mergeCell ref="E14:N14"/>
    <mergeCell ref="E15:N15"/>
    <mergeCell ref="E16:N16"/>
    <mergeCell ref="E17:N17"/>
    <mergeCell ref="C16:D16"/>
    <mergeCell ref="E18:N18"/>
    <mergeCell ref="E19:N19"/>
    <mergeCell ref="C12:D12"/>
    <mergeCell ref="C10:D10"/>
    <mergeCell ref="E10:N10"/>
    <mergeCell ref="K1:N1"/>
    <mergeCell ref="K2:L2"/>
    <mergeCell ref="M2:N2"/>
    <mergeCell ref="A1:D1"/>
    <mergeCell ref="C9:D9"/>
    <mergeCell ref="C11:D11"/>
    <mergeCell ref="E4:I4"/>
    <mergeCell ref="E12:N12"/>
    <mergeCell ref="E9:N9"/>
    <mergeCell ref="E11:N11"/>
    <mergeCell ref="E20:N20"/>
    <mergeCell ref="O27:O29"/>
    <mergeCell ref="D27:I27"/>
    <mergeCell ref="C18:D18"/>
    <mergeCell ref="J27:J29"/>
    <mergeCell ref="K27:K29"/>
    <mergeCell ref="L27:L29"/>
    <mergeCell ref="C19:D19"/>
    <mergeCell ref="C20:D20"/>
    <mergeCell ref="F28:G28"/>
    <mergeCell ref="C27:C29"/>
    <mergeCell ref="P27:P29"/>
    <mergeCell ref="Q27:Q29"/>
    <mergeCell ref="R27:R29"/>
    <mergeCell ref="T27:T29"/>
    <mergeCell ref="S27:S29"/>
  </mergeCells>
  <phoneticPr fontId="29" type="noConversion"/>
  <printOptions horizontalCentered="1"/>
  <pageMargins left="0.18" right="0.18" top="0.39370078740157483" bottom="0.35433070866141736" header="0.19685039370078741" footer="0.15748031496062992"/>
  <pageSetup paperSize="9" scale="65" orientation="landscape" r:id="rId1"/>
  <headerFooter alignWithMargins="0">
    <oddFooter>&amp;R&amp;A&amp;P/&amp;N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indexed="42"/>
  </sheetPr>
  <dimension ref="A1:N75"/>
  <sheetViews>
    <sheetView showGridLines="0" zoomScaleNormal="110" workbookViewId="0">
      <selection activeCell="B11" sqref="B11"/>
    </sheetView>
  </sheetViews>
  <sheetFormatPr baseColWidth="10" defaultColWidth="18.7109375" defaultRowHeight="14.25" x14ac:dyDescent="0.2"/>
  <cols>
    <col min="1" max="1" width="18.7109375" style="6" customWidth="1"/>
    <col min="2" max="6" width="18.7109375" style="6"/>
    <col min="7" max="7" width="10.140625" style="6" hidden="1" customWidth="1"/>
    <col min="8" max="8" width="60" style="22" hidden="1" customWidth="1"/>
    <col min="9" max="9" width="29.85546875" style="22" hidden="1" customWidth="1"/>
    <col min="10" max="11" width="23.85546875" style="1" hidden="1" customWidth="1"/>
    <col min="12" max="12" width="6.5703125" style="6" hidden="1" customWidth="1"/>
    <col min="13" max="13" width="8" style="6" customWidth="1"/>
    <col min="14" max="16384" width="18.7109375" style="6"/>
  </cols>
  <sheetData>
    <row r="1" spans="1:13" ht="12" customHeight="1" x14ac:dyDescent="0.2">
      <c r="A1" s="658"/>
      <c r="B1" s="650" t="s">
        <v>364</v>
      </c>
      <c r="C1" s="651"/>
      <c r="D1" s="652"/>
      <c r="E1" s="661" t="s">
        <v>66</v>
      </c>
      <c r="F1" s="662"/>
      <c r="G1" s="37"/>
      <c r="H1" s="25" t="s">
        <v>44</v>
      </c>
      <c r="I1" s="24" t="s">
        <v>45</v>
      </c>
      <c r="J1" s="34" t="s">
        <v>73</v>
      </c>
      <c r="K1" s="34" t="s">
        <v>74</v>
      </c>
      <c r="M1" s="161"/>
    </row>
    <row r="2" spans="1:13" ht="12" customHeight="1" x14ac:dyDescent="0.25">
      <c r="A2" s="659"/>
      <c r="B2" s="653"/>
      <c r="C2" s="651"/>
      <c r="D2" s="652"/>
      <c r="E2" s="47" t="s">
        <v>43</v>
      </c>
      <c r="F2" s="597" t="s">
        <v>367</v>
      </c>
      <c r="G2" s="5"/>
      <c r="H2" s="166"/>
      <c r="J2" s="40" t="s">
        <v>25</v>
      </c>
      <c r="K2" s="40"/>
      <c r="L2" s="6" t="s">
        <v>39</v>
      </c>
      <c r="M2" s="470"/>
    </row>
    <row r="3" spans="1:13" ht="12" customHeight="1" x14ac:dyDescent="0.25">
      <c r="A3" s="659"/>
      <c r="B3" s="654"/>
      <c r="C3" s="655"/>
      <c r="D3" s="656"/>
      <c r="E3" s="47"/>
      <c r="F3" s="55"/>
      <c r="G3" s="5"/>
      <c r="H3" s="166"/>
      <c r="J3" s="40" t="s">
        <v>24</v>
      </c>
      <c r="K3" s="40"/>
      <c r="L3" s="6" t="s">
        <v>46</v>
      </c>
    </row>
    <row r="4" spans="1:13" ht="12" customHeight="1" x14ac:dyDescent="0.25">
      <c r="A4" s="659"/>
      <c r="B4" s="654"/>
      <c r="C4" s="655"/>
      <c r="D4" s="656"/>
      <c r="E4" s="48" t="s">
        <v>71</v>
      </c>
      <c r="F4" s="598"/>
      <c r="G4" s="5"/>
      <c r="H4" s="166"/>
      <c r="J4" s="40" t="s">
        <v>70</v>
      </c>
      <c r="K4" s="40"/>
    </row>
    <row r="5" spans="1:13" ht="24" customHeight="1" x14ac:dyDescent="0.25">
      <c r="A5" s="660"/>
      <c r="B5" s="647" t="s">
        <v>193</v>
      </c>
      <c r="C5" s="648"/>
      <c r="D5" s="649"/>
      <c r="E5" s="650" t="s">
        <v>366</v>
      </c>
      <c r="F5" s="657"/>
      <c r="G5" s="5"/>
      <c r="H5" s="166"/>
    </row>
    <row r="6" spans="1:13" ht="15" customHeight="1" x14ac:dyDescent="0.25">
      <c r="A6" s="608"/>
      <c r="B6" s="56"/>
      <c r="C6" s="56"/>
      <c r="D6" s="56"/>
      <c r="E6" s="56"/>
      <c r="F6" s="57"/>
      <c r="G6" s="5"/>
      <c r="H6" s="166"/>
    </row>
    <row r="7" spans="1:13" ht="15" customHeight="1" x14ac:dyDescent="0.3">
      <c r="A7" s="609"/>
      <c r="B7" s="8"/>
      <c r="C7" s="8"/>
      <c r="D7" s="8"/>
      <c r="E7" s="10"/>
      <c r="F7" s="9"/>
      <c r="G7" s="4"/>
      <c r="H7"/>
    </row>
    <row r="8" spans="1:13" x14ac:dyDescent="0.2">
      <c r="A8" s="609"/>
      <c r="B8" s="11"/>
      <c r="C8" s="11"/>
      <c r="D8" s="11"/>
      <c r="E8" s="11"/>
      <c r="F8" s="9"/>
      <c r="G8" s="4"/>
      <c r="H8" s="21"/>
    </row>
    <row r="9" spans="1:13" ht="24.75" customHeight="1" x14ac:dyDescent="0.2">
      <c r="A9" s="609"/>
      <c r="B9" s="606" t="s">
        <v>11</v>
      </c>
      <c r="C9" s="607"/>
      <c r="D9" s="607"/>
      <c r="E9" s="607"/>
      <c r="F9" s="53"/>
      <c r="G9" s="4"/>
      <c r="H9" s="21"/>
      <c r="I9" s="58"/>
    </row>
    <row r="10" spans="1:13" ht="15" customHeight="1" x14ac:dyDescent="0.2">
      <c r="A10" s="33"/>
      <c r="B10" s="52"/>
      <c r="C10" s="52"/>
      <c r="D10" s="52"/>
      <c r="E10" s="52"/>
      <c r="F10" s="53"/>
      <c r="G10" s="4"/>
      <c r="H10" s="21"/>
      <c r="I10" s="58"/>
    </row>
    <row r="11" spans="1:13" ht="15" customHeight="1" x14ac:dyDescent="0.2">
      <c r="A11" s="33"/>
      <c r="B11" s="52"/>
      <c r="C11" s="52"/>
      <c r="D11" s="52"/>
      <c r="E11" s="52"/>
      <c r="F11" s="53"/>
      <c r="G11" s="4"/>
      <c r="H11" s="21"/>
      <c r="I11" s="58"/>
    </row>
    <row r="12" spans="1:13" x14ac:dyDescent="0.2">
      <c r="A12" s="4"/>
      <c r="B12" s="4"/>
      <c r="C12" s="4"/>
      <c r="D12" s="4"/>
      <c r="E12" s="4"/>
      <c r="F12" s="4"/>
      <c r="G12" s="4"/>
      <c r="H12" s="21"/>
      <c r="I12" s="58"/>
    </row>
    <row r="13" spans="1:13" ht="19.5" customHeight="1" thickBot="1" x14ac:dyDescent="0.25">
      <c r="A13" s="54" t="s">
        <v>26</v>
      </c>
      <c r="B13" s="624"/>
      <c r="C13" s="625"/>
      <c r="D13" s="625"/>
      <c r="E13" s="56"/>
      <c r="F13" s="41"/>
      <c r="G13" s="12"/>
      <c r="H13" s="21"/>
    </row>
    <row r="14" spans="1:13" ht="20.100000000000001" customHeight="1" x14ac:dyDescent="0.2">
      <c r="A14" s="626" t="s">
        <v>115</v>
      </c>
      <c r="B14" s="613"/>
      <c r="C14" s="614"/>
      <c r="D14" s="614"/>
      <c r="E14" s="614"/>
      <c r="F14" s="614"/>
      <c r="G14" s="12"/>
      <c r="H14" s="21"/>
    </row>
    <row r="15" spans="1:13" ht="20.100000000000001" customHeight="1" thickBot="1" x14ac:dyDescent="0.25">
      <c r="A15" s="627"/>
      <c r="B15" s="615"/>
      <c r="C15" s="615"/>
      <c r="D15" s="615"/>
      <c r="E15" s="615"/>
      <c r="F15" s="615"/>
      <c r="G15" s="12"/>
      <c r="H15" s="21"/>
    </row>
    <row r="16" spans="1:13" s="15" customFormat="1" ht="20.100000000000001" customHeight="1" x14ac:dyDescent="0.2">
      <c r="A16" s="628" t="s">
        <v>116</v>
      </c>
      <c r="B16" s="613"/>
      <c r="C16" s="614"/>
      <c r="D16" s="614"/>
      <c r="E16" s="614"/>
      <c r="F16" s="614"/>
      <c r="G16" s="12"/>
      <c r="H16" s="21"/>
      <c r="I16" s="23"/>
      <c r="J16" s="35"/>
      <c r="K16" s="35"/>
    </row>
    <row r="17" spans="1:14" ht="20.100000000000001" customHeight="1" thickBot="1" x14ac:dyDescent="0.25">
      <c r="A17" s="629"/>
      <c r="B17" s="615"/>
      <c r="C17" s="615"/>
      <c r="D17" s="615"/>
      <c r="E17" s="615"/>
      <c r="F17" s="615"/>
      <c r="G17" s="12"/>
      <c r="H17" s="21"/>
    </row>
    <row r="18" spans="1:14" x14ac:dyDescent="0.2">
      <c r="A18" s="4"/>
      <c r="B18" s="163"/>
      <c r="C18" s="4"/>
      <c r="D18" s="4"/>
      <c r="E18" s="4"/>
      <c r="F18" s="4"/>
      <c r="G18" s="4"/>
      <c r="H18" s="21"/>
    </row>
    <row r="19" spans="1:14" ht="15" customHeight="1" thickBot="1" x14ac:dyDescent="0.25">
      <c r="A19" s="54" t="s">
        <v>23</v>
      </c>
      <c r="B19" s="293"/>
      <c r="C19" s="38" t="s">
        <v>22</v>
      </c>
      <c r="D19" s="4"/>
      <c r="E19" s="4"/>
      <c r="F19" s="4"/>
      <c r="G19" s="12"/>
      <c r="H19" s="20"/>
      <c r="N19" s="162"/>
    </row>
    <row r="20" spans="1:14" ht="15" customHeight="1" x14ac:dyDescent="0.2">
      <c r="A20" s="610"/>
      <c r="B20" s="611"/>
      <c r="C20" s="611"/>
      <c r="D20" s="611"/>
      <c r="E20" s="611"/>
      <c r="F20" s="612"/>
      <c r="G20" s="12"/>
      <c r="H20" s="21"/>
    </row>
    <row r="21" spans="1:14" s="1" customFormat="1" ht="30" customHeight="1" thickBot="1" x14ac:dyDescent="0.25">
      <c r="A21" s="15"/>
      <c r="B21" s="458" t="s">
        <v>36</v>
      </c>
      <c r="C21" s="635"/>
      <c r="D21" s="636"/>
      <c r="E21" s="636"/>
      <c r="F21" s="636"/>
      <c r="G21" s="14"/>
      <c r="H21" s="21"/>
      <c r="I21" s="22"/>
    </row>
    <row r="22" spans="1:14" s="1" customFormat="1" ht="15.75" thickBot="1" x14ac:dyDescent="0.25">
      <c r="A22" s="4"/>
      <c r="B22" s="459" t="s">
        <v>34</v>
      </c>
      <c r="C22" s="633"/>
      <c r="D22" s="634"/>
      <c r="E22" s="634"/>
      <c r="F22" s="634"/>
      <c r="G22" s="14"/>
      <c r="H22" s="21"/>
      <c r="I22" s="22"/>
    </row>
    <row r="23" spans="1:14" ht="15.75" customHeight="1" x14ac:dyDescent="0.2">
      <c r="A23" s="13"/>
      <c r="B23" s="13"/>
      <c r="C23" s="13"/>
      <c r="D23" s="13"/>
      <c r="E23" s="13"/>
      <c r="F23" s="14"/>
      <c r="G23" s="12"/>
      <c r="H23" s="21"/>
    </row>
    <row r="24" spans="1:14" ht="15.75" thickBot="1" x14ac:dyDescent="0.25">
      <c r="A24" s="13"/>
      <c r="B24" s="39" t="s">
        <v>37</v>
      </c>
      <c r="C24" s="635"/>
      <c r="D24" s="637"/>
      <c r="E24" s="459" t="s">
        <v>140</v>
      </c>
      <c r="F24" s="292"/>
      <c r="G24" s="12"/>
      <c r="H24" s="21"/>
    </row>
    <row r="25" spans="1:14" ht="37.5" hidden="1" customHeight="1" x14ac:dyDescent="0.2">
      <c r="A25" s="610"/>
      <c r="B25" s="611"/>
      <c r="C25" s="611"/>
      <c r="D25" s="611"/>
      <c r="E25" s="611"/>
      <c r="F25" s="612"/>
      <c r="G25" s="12"/>
      <c r="H25" s="21"/>
    </row>
    <row r="26" spans="1:14" s="45" customFormat="1" ht="15" hidden="1" customHeight="1" thickBot="1" x14ac:dyDescent="0.25">
      <c r="A26" s="643" t="s">
        <v>72</v>
      </c>
      <c r="B26" s="645"/>
      <c r="C26" s="636"/>
      <c r="D26" s="636"/>
      <c r="E26" s="16"/>
      <c r="F26" s="41"/>
      <c r="G26" s="41"/>
      <c r="H26" s="42"/>
      <c r="I26" s="43"/>
      <c r="J26" s="44"/>
      <c r="K26" s="44"/>
    </row>
    <row r="27" spans="1:14" s="45" customFormat="1" ht="15" customHeight="1" x14ac:dyDescent="0.2">
      <c r="A27" s="16"/>
      <c r="B27" s="16"/>
      <c r="C27" s="16"/>
      <c r="D27" s="16"/>
      <c r="E27" s="16"/>
      <c r="F27" s="41"/>
      <c r="G27" s="41"/>
      <c r="H27" s="42"/>
      <c r="I27" s="43"/>
      <c r="J27" s="44"/>
      <c r="K27" s="44"/>
    </row>
    <row r="28" spans="1:14" ht="15" x14ac:dyDescent="0.2">
      <c r="A28" s="7"/>
      <c r="B28" s="59"/>
      <c r="C28" s="16"/>
      <c r="D28" s="16"/>
      <c r="E28" s="4"/>
      <c r="F28" s="12"/>
      <c r="G28" s="12"/>
      <c r="H28" s="21"/>
    </row>
    <row r="29" spans="1:14" hidden="1" x14ac:dyDescent="0.2">
      <c r="A29" s="610" t="s">
        <v>141</v>
      </c>
      <c r="B29" s="611"/>
      <c r="C29" s="611"/>
      <c r="D29" s="611"/>
      <c r="E29" s="611"/>
      <c r="F29" s="612"/>
      <c r="G29" s="12"/>
      <c r="H29" s="21"/>
    </row>
    <row r="30" spans="1:14" ht="15" hidden="1" thickBot="1" x14ac:dyDescent="0.25">
      <c r="A30" s="643" t="s">
        <v>47</v>
      </c>
      <c r="B30" s="292"/>
      <c r="C30" s="292"/>
      <c r="D30" s="292"/>
      <c r="E30" s="292"/>
      <c r="F30" s="292"/>
      <c r="G30" s="12"/>
      <c r="H30" s="21"/>
    </row>
    <row r="31" spans="1:14" ht="15" hidden="1" thickBot="1" x14ac:dyDescent="0.25">
      <c r="A31" s="643"/>
      <c r="B31" s="294"/>
      <c r="C31" s="294"/>
      <c r="D31" s="294"/>
      <c r="E31" s="294"/>
      <c r="F31" s="294"/>
      <c r="G31" s="12"/>
      <c r="H31" s="21"/>
    </row>
    <row r="32" spans="1:14" ht="15" x14ac:dyDescent="0.2">
      <c r="A32" s="7"/>
      <c r="B32" s="59"/>
      <c r="C32" s="16"/>
      <c r="D32" s="16"/>
      <c r="E32" s="4"/>
      <c r="F32" s="12"/>
      <c r="G32" s="12"/>
      <c r="H32" s="21"/>
    </row>
    <row r="33" spans="1:11" ht="15" x14ac:dyDescent="0.2">
      <c r="A33" s="7"/>
      <c r="B33" s="59"/>
      <c r="C33" s="16"/>
      <c r="D33" s="16"/>
      <c r="E33" s="4"/>
      <c r="F33" s="12"/>
      <c r="G33" s="12"/>
      <c r="H33" s="21"/>
    </row>
    <row r="34" spans="1:11" s="15" customFormat="1" ht="15" x14ac:dyDescent="0.2">
      <c r="A34" s="7"/>
      <c r="B34" s="59"/>
      <c r="C34" s="16"/>
      <c r="D34" s="16"/>
      <c r="E34" s="4"/>
      <c r="F34" s="12"/>
      <c r="G34" s="21"/>
      <c r="H34" s="23"/>
      <c r="I34" s="23"/>
    </row>
    <row r="35" spans="1:11" s="15" customFormat="1" ht="15.75" x14ac:dyDescent="0.25">
      <c r="A35" s="619" t="s">
        <v>233</v>
      </c>
      <c r="B35" s="620"/>
      <c r="C35" s="620"/>
      <c r="D35" s="620"/>
      <c r="E35" s="620"/>
      <c r="F35" s="620"/>
      <c r="G35" s="21"/>
      <c r="H35" s="23"/>
      <c r="I35" s="23"/>
    </row>
    <row r="36" spans="1:11" s="15" customFormat="1" ht="16.5" thickBot="1" x14ac:dyDescent="0.3">
      <c r="A36" s="619"/>
      <c r="B36" s="646"/>
      <c r="C36" s="646"/>
      <c r="D36" s="646"/>
      <c r="E36" s="646"/>
      <c r="F36" s="646"/>
      <c r="G36" s="21"/>
      <c r="H36" s="23"/>
      <c r="I36" s="23"/>
    </row>
    <row r="37" spans="1:11" s="15" customFormat="1" ht="39" thickBot="1" x14ac:dyDescent="0.3">
      <c r="A37" s="152"/>
      <c r="B37" s="153" t="s">
        <v>81</v>
      </c>
      <c r="C37" s="60" t="s">
        <v>82</v>
      </c>
      <c r="D37" s="61" t="s">
        <v>83</v>
      </c>
      <c r="E37" s="60" t="s">
        <v>75</v>
      </c>
      <c r="F37" s="62" t="s">
        <v>76</v>
      </c>
      <c r="G37" s="21"/>
      <c r="H37" s="23"/>
      <c r="I37" s="23"/>
    </row>
    <row r="38" spans="1:11" s="15" customFormat="1" ht="25.5" x14ac:dyDescent="0.2">
      <c r="A38" s="154" t="s">
        <v>48</v>
      </c>
      <c r="B38" s="571" t="str">
        <f>IF('Part1-Coor'!E$23=0,"",'Part1-Coor'!E$23)</f>
        <v/>
      </c>
      <c r="C38" s="63" t="str">
        <f>IF('Part1-Coor'!$L$173=0,"",'Part1-Coor'!$L$173)</f>
        <v/>
      </c>
      <c r="D38" s="64" t="str">
        <f>IF('Part1-Coor'!$L$177="0","",'Part1-Coor'!$L$177)</f>
        <v/>
      </c>
      <c r="E38" s="159" t="str">
        <f>IF('Part1-Coor'!$K$103=0,"",'Part1-Coor'!$K$103)</f>
        <v/>
      </c>
      <c r="F38" s="160" t="str">
        <f>IF('Part1-Coor'!$K$115+'Part1-Coor'!$K$123=0,"",'Part1-Coor'!$K$115+'Part1-Coor'!$K$123)</f>
        <v/>
      </c>
      <c r="G38" s="21"/>
      <c r="H38" s="23"/>
      <c r="I38" s="23"/>
    </row>
    <row r="39" spans="1:11" s="15" customFormat="1" ht="17.25" customHeight="1" x14ac:dyDescent="0.2">
      <c r="A39" s="155" t="s">
        <v>12</v>
      </c>
      <c r="B39" s="440" t="str">
        <f>IF(Part2!E$23=0,"",Part2!E$23)</f>
        <v/>
      </c>
      <c r="C39" s="63" t="str">
        <f>IF(Part2!$L$173=0,"",Part2!$L$173)</f>
        <v/>
      </c>
      <c r="D39" s="64" t="str">
        <f>IF(Part2!$L$177="0","",Part2!$L$177)</f>
        <v/>
      </c>
      <c r="E39" s="159" t="str">
        <f>IF(Part2!$K$103=0,"",Part2!$K$103)</f>
        <v/>
      </c>
      <c r="F39" s="160" t="str">
        <f>IF(Part2!$K$115+Part2!$K$123=0,"",Part2!$K$115+Part2!$K$123)</f>
        <v/>
      </c>
      <c r="G39" s="21"/>
      <c r="H39" s="23"/>
      <c r="I39" s="23"/>
    </row>
    <row r="40" spans="1:11" s="15" customFormat="1" ht="17.25" customHeight="1" x14ac:dyDescent="0.2">
      <c r="A40" s="155" t="s">
        <v>13</v>
      </c>
      <c r="B40" s="440" t="str">
        <f>IF(Part3!E$24=0,"",Part3!E$24)</f>
        <v/>
      </c>
      <c r="C40" s="63" t="str">
        <f>IF(Part3!$L$174=0,"",Part3!$L$174)</f>
        <v/>
      </c>
      <c r="D40" s="64" t="str">
        <f>IF(Part3!$L$178="0","",Part3!$L$178)</f>
        <v/>
      </c>
      <c r="E40" s="159" t="str">
        <f>IF(Part3!$K$104=0,"",Part3!$K$104)</f>
        <v/>
      </c>
      <c r="F40" s="160" t="str">
        <f>IF(Part3!$K$116+Part3!$K$124=0,"",Part3!$K$116+Part3!$K$124)</f>
        <v/>
      </c>
      <c r="G40" s="21"/>
      <c r="H40" s="23"/>
      <c r="I40" s="23"/>
    </row>
    <row r="41" spans="1:11" s="15" customFormat="1" ht="17.25" customHeight="1" x14ac:dyDescent="0.2">
      <c r="A41" s="155" t="s">
        <v>14</v>
      </c>
      <c r="B41" s="440" t="str">
        <f>IF(Part4!E$24=0,"",Part4!E$24)</f>
        <v/>
      </c>
      <c r="C41" s="63" t="str">
        <f>IF(Part4!$L$174=0,"",Part4!$L$174)</f>
        <v/>
      </c>
      <c r="D41" s="64" t="str">
        <f>IF(Part4!$L$178="0","",Part4!$L$178)</f>
        <v/>
      </c>
      <c r="E41" s="159" t="str">
        <f>IF(Part4!$K$104=0,"",Part4!$K$104)</f>
        <v/>
      </c>
      <c r="F41" s="160" t="str">
        <f>IF(Part4!$K$116+Part4!$K$124=0,"",Part4!$K$116+Part4!$K$124)</f>
        <v/>
      </c>
      <c r="G41" s="21"/>
      <c r="H41" s="23"/>
      <c r="I41" s="23"/>
    </row>
    <row r="42" spans="1:11" s="15" customFormat="1" ht="17.25" customHeight="1" x14ac:dyDescent="0.2">
      <c r="A42" s="155" t="s">
        <v>15</v>
      </c>
      <c r="B42" s="440" t="str">
        <f>IF(Part5!E$24=0,"",Part5!E$24)</f>
        <v/>
      </c>
      <c r="C42" s="63" t="str">
        <f>IF(Part5!$L$174=0,"",Part5!$L$174)</f>
        <v/>
      </c>
      <c r="D42" s="64" t="str">
        <f>IF(Part5!$L$178="0","",Part5!$L$178)</f>
        <v/>
      </c>
      <c r="E42" s="159" t="str">
        <f>IF(Part5!$K$104=0,"",Part5!$K$104)</f>
        <v/>
      </c>
      <c r="F42" s="160" t="str">
        <f>IF(Part5!$K$116+Part5!$K$124=0,"",Part5!$K$116+Part5!$K$124)</f>
        <v/>
      </c>
      <c r="G42" s="21"/>
      <c r="H42" s="23"/>
      <c r="I42" s="23"/>
    </row>
    <row r="43" spans="1:11" s="15" customFormat="1" ht="17.25" customHeight="1" x14ac:dyDescent="0.2">
      <c r="A43" s="155" t="s">
        <v>16</v>
      </c>
      <c r="B43" s="440" t="str">
        <f>IF(Part6!E$24=0,"",Part6!E$24)</f>
        <v/>
      </c>
      <c r="C43" s="63" t="str">
        <f>IF(Part6!$L$174=0,"",Part6!$L$174)</f>
        <v/>
      </c>
      <c r="D43" s="64" t="str">
        <f>IF(Part6!$L$178="0","",Part6!$L$178)</f>
        <v/>
      </c>
      <c r="E43" s="159" t="str">
        <f>IF(Part6!$K$104=0,"",Part6!$K$104)</f>
        <v/>
      </c>
      <c r="F43" s="160" t="str">
        <f>IF(Part6!$K$116+Part6!$K$124=0,"",Part6!$K$116+Part6!$K$124)</f>
        <v/>
      </c>
      <c r="G43" s="21"/>
      <c r="H43" s="23"/>
      <c r="I43" s="23"/>
    </row>
    <row r="44" spans="1:11" s="15" customFormat="1" ht="17.25" customHeight="1" x14ac:dyDescent="0.2">
      <c r="A44" s="155" t="s">
        <v>17</v>
      </c>
      <c r="B44" s="440" t="str">
        <f>IF(Part7!E$24=0,"",Part7!E$24)</f>
        <v/>
      </c>
      <c r="C44" s="63" t="str">
        <f>IF(Part7!$L$174=0,"",Part7!$L$174)</f>
        <v/>
      </c>
      <c r="D44" s="64" t="str">
        <f>IF(Part7!$L$178="0","",Part7!$L$178)</f>
        <v/>
      </c>
      <c r="E44" s="159" t="str">
        <f>IF(Part7!$K$104=0,"",Part7!$K$104)</f>
        <v/>
      </c>
      <c r="F44" s="160" t="str">
        <f>IF(Part7!$K$116+Part7!$K$124=0,"",Part7!$K$116+Part7!$K$124)</f>
        <v/>
      </c>
      <c r="G44" s="21"/>
      <c r="H44" s="23"/>
      <c r="I44" s="23"/>
    </row>
    <row r="45" spans="1:11" s="15" customFormat="1" ht="17.25" customHeight="1" x14ac:dyDescent="0.2">
      <c r="A45" s="155" t="s">
        <v>18</v>
      </c>
      <c r="B45" s="440" t="str">
        <f>IF(Part8!E$24=0,"",Part8!E$24)</f>
        <v/>
      </c>
      <c r="C45" s="63" t="str">
        <f>IF(Part8!$L$174=0,"",Part8!$L$174)</f>
        <v/>
      </c>
      <c r="D45" s="64" t="str">
        <f>IF(Part8!$L$178="0","",Part8!$L$178)</f>
        <v/>
      </c>
      <c r="E45" s="159" t="str">
        <f>IF(Part8!$K$104=0,"",Part8!$K$104)</f>
        <v/>
      </c>
      <c r="F45" s="160" t="str">
        <f>IF(Part8!$K$116+Part8!$K$124=0,"",Part8!$K$116+Part8!$K$124)</f>
        <v/>
      </c>
      <c r="G45" s="21"/>
      <c r="H45" s="23"/>
      <c r="I45" s="23"/>
    </row>
    <row r="46" spans="1:11" s="15" customFormat="1" ht="17.25" customHeight="1" x14ac:dyDescent="0.2">
      <c r="A46" s="155" t="s">
        <v>19</v>
      </c>
      <c r="B46" s="440" t="str">
        <f>IF(Part9!E$24=0,"",Part9!E$24)</f>
        <v/>
      </c>
      <c r="C46" s="63" t="str">
        <f>IF(Part9!$L$174=0,"",Part9!$L$174)</f>
        <v/>
      </c>
      <c r="D46" s="64" t="str">
        <f>IF(Part9!$L$178="0","",Part9!$L$178)</f>
        <v/>
      </c>
      <c r="E46" s="159" t="str">
        <f>IF(Part9!$K$104=0,"",Part9!$K$104)</f>
        <v/>
      </c>
      <c r="F46" s="160" t="str">
        <f>IF(Part9!$K$116+Part9!$K$124=0,"",Part9!$K$116+Part9!$K$124)</f>
        <v/>
      </c>
      <c r="G46" s="32"/>
      <c r="H46" s="21"/>
      <c r="I46" s="23"/>
      <c r="J46" s="35"/>
      <c r="K46" s="35"/>
    </row>
    <row r="47" spans="1:11" s="15" customFormat="1" ht="17.25" customHeight="1" thickBot="1" x14ac:dyDescent="0.25">
      <c r="A47" s="156" t="s">
        <v>21</v>
      </c>
      <c r="B47" s="441" t="str">
        <f>IF(Part10!E$24=0,"",Part10!E$24)</f>
        <v/>
      </c>
      <c r="C47" s="63" t="str">
        <f>IF(Part10!$L$174=0,"",Part10!$L$174)</f>
        <v/>
      </c>
      <c r="D47" s="64" t="str">
        <f>IF(Part10!$L$178="0","",Part10!$L$178)</f>
        <v/>
      </c>
      <c r="E47" s="159" t="str">
        <f>IF(Part10!$K$104=0,"",Part10!$K$104)</f>
        <v/>
      </c>
      <c r="F47" s="160" t="str">
        <f>IF(Part10!$K$116+Part10!$K$124=0,"",Part10!$K$116+Part10!$K$124)</f>
        <v/>
      </c>
      <c r="G47" s="4"/>
      <c r="H47" s="21"/>
      <c r="I47" s="23"/>
      <c r="J47" s="35"/>
      <c r="K47" s="35"/>
    </row>
    <row r="48" spans="1:11" s="15" customFormat="1" ht="16.5" thickBot="1" x14ac:dyDescent="0.25">
      <c r="A48" s="46" t="s">
        <v>84</v>
      </c>
      <c r="B48" s="59"/>
      <c r="C48" s="157">
        <f>SUM(C38:C47)</f>
        <v>0</v>
      </c>
      <c r="D48" s="158">
        <f>SUM(D38:D47)</f>
        <v>0</v>
      </c>
      <c r="E48" s="168">
        <f>SUM(E38:E47)</f>
        <v>0</v>
      </c>
      <c r="F48" s="169">
        <f>SUM(F38:F47)</f>
        <v>0</v>
      </c>
      <c r="G48" s="12"/>
      <c r="H48" s="21"/>
      <c r="I48" s="23"/>
      <c r="J48" s="35"/>
      <c r="K48" s="35"/>
    </row>
    <row r="49" spans="1:14" s="15" customFormat="1" ht="15" x14ac:dyDescent="0.2">
      <c r="A49" s="29"/>
      <c r="B49" s="59"/>
      <c r="C49" s="16"/>
      <c r="D49" s="4"/>
      <c r="E49" s="16"/>
      <c r="F49" s="4"/>
      <c r="G49" s="12"/>
      <c r="H49" s="21"/>
      <c r="I49" s="23"/>
      <c r="J49" s="35"/>
      <c r="K49" s="35"/>
    </row>
    <row r="50" spans="1:14" s="15" customFormat="1" ht="16.5" thickBot="1" x14ac:dyDescent="0.3">
      <c r="A50" s="359" t="s">
        <v>234</v>
      </c>
      <c r="B50" s="59"/>
      <c r="C50" s="16"/>
      <c r="D50" s="4"/>
      <c r="E50" s="16"/>
      <c r="F50" s="4"/>
      <c r="G50" s="12"/>
      <c r="H50" s="21"/>
      <c r="I50" s="23"/>
      <c r="J50" s="35"/>
      <c r="K50" s="35"/>
    </row>
    <row r="51" spans="1:14" s="15" customFormat="1" ht="16.5" thickBot="1" x14ac:dyDescent="0.25">
      <c r="A51" s="46" t="s">
        <v>84</v>
      </c>
      <c r="B51" s="59"/>
      <c r="C51" s="157">
        <f>'Part1-Coor'!M173+Part2!M173+Part3!M174+Part4!M174+Part5!M174+Part6!M174+Part7!M174+Part8!M174+Part9!M174+Part10!M174</f>
        <v>0</v>
      </c>
      <c r="D51" s="158">
        <f>'Part1-Coor'!M177+Part2!M177+Part3!M178+Part4!M178+Part5!M178+Part6!M178+Part7!M178+Part8!M178+Part9!M178+Part10!M178</f>
        <v>0</v>
      </c>
      <c r="E51" s="168">
        <f>'Part1-Coor'!K104+Part2!K104+Part3!K105+Part4!K105+Part5!K105+Part6!K105+Part7!K105+Part8!K105+Part9!K105+Part10!K105</f>
        <v>0</v>
      </c>
      <c r="F51" s="169">
        <f>'Part1-Coor'!K116+Part2!K116+Part3!K117+Part4!K117+Part5!K117+Part6!K117+Part7!K117+Part8!K117+Part9!K117+Part10!K117+'Part1-Coor'!K124+Part2!K124+Part3!K125+Part4!K125+Part5!K125+Part6!K125+Part7!K125+Part8!K125+Part9!K125+Part10!K125</f>
        <v>0</v>
      </c>
      <c r="G51" s="12"/>
      <c r="H51" s="21"/>
      <c r="I51" s="23"/>
      <c r="J51" s="35"/>
      <c r="K51" s="35"/>
    </row>
    <row r="52" spans="1:14" s="15" customFormat="1" ht="15" x14ac:dyDescent="0.2">
      <c r="A52" s="29"/>
      <c r="B52" s="405" t="s">
        <v>194</v>
      </c>
      <c r="C52" s="406" t="str">
        <f>IF(C51=0,"",(C48-C51)/C51)</f>
        <v/>
      </c>
      <c r="D52" s="406" t="str">
        <f>IF(D51=0,"",(D48-D51)/D51)</f>
        <v/>
      </c>
      <c r="E52" s="406" t="str">
        <f>IF(E51=0,"",(E48-E51)/E51)</f>
        <v/>
      </c>
      <c r="F52" s="406" t="str">
        <f>IF(F51=0,"",(F48-F51)/F51)</f>
        <v/>
      </c>
      <c r="G52" s="12"/>
      <c r="H52" s="21"/>
      <c r="I52" s="23"/>
      <c r="J52" s="35"/>
      <c r="K52" s="35"/>
      <c r="N52" s="116"/>
    </row>
    <row r="53" spans="1:14" s="15" customFormat="1" ht="15" x14ac:dyDescent="0.2">
      <c r="A53" s="29"/>
      <c r="B53" s="59"/>
      <c r="C53" s="16"/>
      <c r="D53" s="4"/>
      <c r="E53" s="16"/>
      <c r="F53" s="4"/>
      <c r="G53" s="12"/>
      <c r="H53" s="21"/>
      <c r="I53" s="23"/>
      <c r="J53" s="35"/>
      <c r="K53" s="35"/>
    </row>
    <row r="54" spans="1:14" s="15" customFormat="1" x14ac:dyDescent="0.2">
      <c r="A54" s="641" t="str">
        <f>IF(B13=0,"",B13)</f>
        <v/>
      </c>
      <c r="B54" s="642"/>
      <c r="C54" s="16"/>
      <c r="D54" s="16"/>
      <c r="E54" s="49" t="str">
        <f>E2</f>
        <v xml:space="preserve">N° de dossier : </v>
      </c>
      <c r="F54" s="572" t="str">
        <f>IF(F2="ANR-","",F2)</f>
        <v/>
      </c>
      <c r="G54" s="12"/>
      <c r="H54" s="21"/>
      <c r="I54" s="23"/>
      <c r="J54" s="35"/>
      <c r="K54" s="35"/>
    </row>
    <row r="55" spans="1:14" s="1" customFormat="1" ht="3.75" customHeight="1" x14ac:dyDescent="0.25">
      <c r="A55" s="4"/>
      <c r="B55" s="18"/>
      <c r="C55" s="19"/>
      <c r="D55" s="19"/>
      <c r="E55" s="4"/>
      <c r="F55" s="12"/>
      <c r="G55" s="14"/>
      <c r="H55" s="21"/>
      <c r="I55" s="22"/>
    </row>
    <row r="56" spans="1:14" ht="15" customHeight="1" thickBot="1" x14ac:dyDescent="0.25">
      <c r="A56" s="616" t="s">
        <v>85</v>
      </c>
      <c r="B56" s="617"/>
      <c r="C56" s="617"/>
      <c r="D56" s="617"/>
      <c r="E56" s="617"/>
      <c r="F56" s="618"/>
      <c r="G56" s="12"/>
      <c r="H56" s="21"/>
    </row>
    <row r="57" spans="1:14" ht="110.1" customHeight="1" x14ac:dyDescent="0.2">
      <c r="A57" s="621"/>
      <c r="B57" s="622"/>
      <c r="C57" s="622"/>
      <c r="D57" s="622"/>
      <c r="E57" s="622"/>
      <c r="F57" s="623"/>
      <c r="G57" s="12"/>
      <c r="H57" s="21"/>
      <c r="N57" s="15"/>
    </row>
    <row r="58" spans="1:14" ht="110.1" customHeight="1" x14ac:dyDescent="0.2">
      <c r="A58" s="600"/>
      <c r="B58" s="601"/>
      <c r="C58" s="601"/>
      <c r="D58" s="601"/>
      <c r="E58" s="601"/>
      <c r="F58" s="602"/>
      <c r="G58" s="12"/>
      <c r="H58" s="21"/>
    </row>
    <row r="59" spans="1:14" ht="110.1" customHeight="1" x14ac:dyDescent="0.2">
      <c r="A59" s="600"/>
      <c r="B59" s="601"/>
      <c r="C59" s="601"/>
      <c r="D59" s="601"/>
      <c r="E59" s="601"/>
      <c r="F59" s="602"/>
      <c r="G59" s="12"/>
      <c r="H59" s="21"/>
    </row>
    <row r="60" spans="1:14" ht="110.1" customHeight="1" thickBot="1" x14ac:dyDescent="0.25">
      <c r="A60" s="603"/>
      <c r="B60" s="604"/>
      <c r="C60" s="604"/>
      <c r="D60" s="604"/>
      <c r="E60" s="604"/>
      <c r="F60" s="605"/>
      <c r="G60" s="12"/>
      <c r="H60" s="21"/>
    </row>
    <row r="61" spans="1:14" ht="9" customHeight="1" x14ac:dyDescent="0.2">
      <c r="A61" s="4"/>
      <c r="B61" s="4"/>
      <c r="C61" s="4"/>
      <c r="D61" s="4"/>
      <c r="E61" s="4"/>
      <c r="F61" s="12"/>
      <c r="G61" s="12"/>
      <c r="H61" s="21"/>
    </row>
    <row r="62" spans="1:14" ht="14.25" customHeight="1" thickBot="1" x14ac:dyDescent="0.25">
      <c r="A62" s="616" t="s">
        <v>114</v>
      </c>
      <c r="B62" s="644"/>
      <c r="C62" s="644"/>
      <c r="D62" s="644"/>
      <c r="E62" s="644"/>
      <c r="F62" s="644"/>
      <c r="G62" s="12"/>
      <c r="H62" s="21"/>
    </row>
    <row r="63" spans="1:14" ht="110.1" customHeight="1" x14ac:dyDescent="0.2">
      <c r="A63" s="621"/>
      <c r="B63" s="622"/>
      <c r="C63" s="622"/>
      <c r="D63" s="622"/>
      <c r="E63" s="622"/>
      <c r="F63" s="623"/>
      <c r="G63" s="12"/>
      <c r="H63" s="21"/>
    </row>
    <row r="64" spans="1:14" ht="110.1" customHeight="1" x14ac:dyDescent="0.2">
      <c r="A64" s="600"/>
      <c r="B64" s="601"/>
      <c r="C64" s="601"/>
      <c r="D64" s="601"/>
      <c r="E64" s="601"/>
      <c r="F64" s="602"/>
      <c r="G64" s="12"/>
      <c r="H64" s="21"/>
    </row>
    <row r="65" spans="1:9" ht="110.1" customHeight="1" x14ac:dyDescent="0.2">
      <c r="A65" s="600"/>
      <c r="B65" s="601"/>
      <c r="C65" s="601"/>
      <c r="D65" s="601"/>
      <c r="E65" s="601"/>
      <c r="F65" s="602"/>
      <c r="G65" s="12"/>
      <c r="H65" s="21"/>
    </row>
    <row r="66" spans="1:9" ht="110.1" customHeight="1" thickBot="1" x14ac:dyDescent="0.25">
      <c r="A66" s="603"/>
      <c r="B66" s="604"/>
      <c r="C66" s="604"/>
      <c r="D66" s="604"/>
      <c r="E66" s="604"/>
      <c r="F66" s="605"/>
      <c r="G66" s="12"/>
      <c r="H66" s="21"/>
    </row>
    <row r="67" spans="1:9" ht="3.75" customHeight="1" x14ac:dyDescent="0.2">
      <c r="A67" s="17"/>
      <c r="B67" s="17"/>
      <c r="C67" s="17"/>
      <c r="D67" s="17"/>
      <c r="E67" s="17"/>
      <c r="F67" s="12"/>
      <c r="G67" s="12"/>
      <c r="H67" s="21"/>
    </row>
    <row r="68" spans="1:9" ht="15" x14ac:dyDescent="0.25">
      <c r="A68" s="638" t="s">
        <v>195</v>
      </c>
      <c r="B68" s="639"/>
      <c r="C68" s="639"/>
      <c r="D68" s="639"/>
      <c r="E68" s="639"/>
      <c r="F68" s="640"/>
      <c r="H68" s="65"/>
      <c r="I68" s="65"/>
    </row>
    <row r="69" spans="1:9" ht="37.5" customHeight="1" x14ac:dyDescent="0.25">
      <c r="A69" s="630" t="s">
        <v>288</v>
      </c>
      <c r="B69" s="631"/>
      <c r="C69" s="631"/>
      <c r="D69" s="631"/>
      <c r="E69" s="631"/>
      <c r="F69" s="632"/>
      <c r="H69" s="28"/>
      <c r="I69" s="65"/>
    </row>
    <row r="70" spans="1:9" x14ac:dyDescent="0.2">
      <c r="I70"/>
    </row>
    <row r="71" spans="1:9" x14ac:dyDescent="0.2">
      <c r="H71"/>
    </row>
    <row r="72" spans="1:9" ht="15" x14ac:dyDescent="0.25">
      <c r="H72" s="26"/>
      <c r="I72"/>
    </row>
    <row r="73" spans="1:9" x14ac:dyDescent="0.2">
      <c r="I73"/>
    </row>
    <row r="74" spans="1:9" x14ac:dyDescent="0.2">
      <c r="I74"/>
    </row>
    <row r="75" spans="1:9" ht="15" x14ac:dyDescent="0.25">
      <c r="H75" s="27"/>
      <c r="I75"/>
    </row>
  </sheetData>
  <mergeCells count="36">
    <mergeCell ref="B5:D5"/>
    <mergeCell ref="B1:D4"/>
    <mergeCell ref="E5:F5"/>
    <mergeCell ref="A1:A5"/>
    <mergeCell ref="E1:F1"/>
    <mergeCell ref="A69:F69"/>
    <mergeCell ref="C22:F22"/>
    <mergeCell ref="C21:F21"/>
    <mergeCell ref="C24:D24"/>
    <mergeCell ref="A64:F64"/>
    <mergeCell ref="A68:F68"/>
    <mergeCell ref="A54:B54"/>
    <mergeCell ref="A65:F65"/>
    <mergeCell ref="A66:F66"/>
    <mergeCell ref="A63:F63"/>
    <mergeCell ref="A30:A31"/>
    <mergeCell ref="A62:F62"/>
    <mergeCell ref="A29:F29"/>
    <mergeCell ref="A26:B26"/>
    <mergeCell ref="C26:D26"/>
    <mergeCell ref="A36:F36"/>
    <mergeCell ref="A59:F59"/>
    <mergeCell ref="A60:F60"/>
    <mergeCell ref="B9:E9"/>
    <mergeCell ref="A6:A9"/>
    <mergeCell ref="A25:F25"/>
    <mergeCell ref="A20:F20"/>
    <mergeCell ref="B16:F17"/>
    <mergeCell ref="A56:F56"/>
    <mergeCell ref="A35:F35"/>
    <mergeCell ref="A57:F57"/>
    <mergeCell ref="A58:F58"/>
    <mergeCell ref="B13:D13"/>
    <mergeCell ref="A14:A15"/>
    <mergeCell ref="B14:F15"/>
    <mergeCell ref="A16:A17"/>
  </mergeCells>
  <phoneticPr fontId="29" type="noConversion"/>
  <conditionalFormatting sqref="B19">
    <cfRule type="cellIs" priority="1" stopIfTrue="1" operator="between">
      <formula>24</formula>
      <formula>48</formula>
    </cfRule>
  </conditionalFormatting>
  <dataValidations count="6">
    <dataValidation type="list" allowBlank="1" showInputMessage="1" showErrorMessage="1" sqref="F24">
      <formula1>$L$2:$L$3</formula1>
    </dataValidation>
    <dataValidation type="whole" allowBlank="1" showInputMessage="1" showErrorMessage="1" sqref="B28 B32:B34 B48:B51 B53">
      <formula1>24</formula1>
      <formula2>48</formula2>
    </dataValidation>
    <dataValidation type="list" allowBlank="1" showInputMessage="1" showErrorMessage="1" sqref="C26:D26">
      <formula1>$K$1:$K$13</formula1>
    </dataValidation>
    <dataValidation allowBlank="1" showInputMessage="1" showErrorMessage="1" sqref="B38:B47"/>
    <dataValidation type="whole" allowBlank="1" showInputMessage="1" showErrorMessage="1" sqref="B19">
      <formula1>12</formula1>
      <formula2>48</formula2>
    </dataValidation>
    <dataValidation type="list" allowBlank="1" showInputMessage="1" showErrorMessage="1" sqref="C24:D24">
      <formula1>$J$2:$J$4</formula1>
    </dataValidation>
  </dataValidations>
  <printOptions horizontalCentered="1"/>
  <pageMargins left="0.39370078740157483" right="0.39370078740157483" top="0.39370078740157483" bottom="0.35433070866141736" header="0.19685039370078741" footer="0.15748031496062992"/>
  <pageSetup paperSize="9" scale="81" fitToHeight="3" orientation="portrait" r:id="rId1"/>
  <headerFooter alignWithMargins="0">
    <oddFooter>&amp;R
&amp;A &amp;P/&amp;N</oddFooter>
  </headerFooter>
  <rowBreaks count="1" manualBreakCount="1">
    <brk id="53"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indexed="15"/>
  </sheetPr>
  <dimension ref="A1:Y276"/>
  <sheetViews>
    <sheetView tabSelected="1" zoomScale="90" zoomScaleNormal="90" workbookViewId="0">
      <selection activeCell="H7" sqref="H7"/>
    </sheetView>
  </sheetViews>
  <sheetFormatPr baseColWidth="10" defaultColWidth="11.42578125" defaultRowHeight="12.75" x14ac:dyDescent="0.2"/>
  <cols>
    <col min="1" max="1" width="5.57031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5" width="13.28515625" style="133" customWidth="1"/>
    <col min="16"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customWidth="1"/>
    <col min="24" max="24" width="11.42578125" style="93"/>
    <col min="25" max="16384" width="11.42578125" style="133"/>
  </cols>
  <sheetData>
    <row r="1" spans="1:24" s="599" customFormat="1" ht="78" customHeight="1" x14ac:dyDescent="0.2">
      <c r="B1" s="663"/>
      <c r="C1" s="664"/>
      <c r="D1" s="664"/>
      <c r="E1" s="665"/>
      <c r="F1" s="666" t="s">
        <v>368</v>
      </c>
      <c r="G1" s="667"/>
      <c r="H1" s="667"/>
      <c r="I1" s="667"/>
      <c r="J1" s="667"/>
      <c r="K1" s="667"/>
      <c r="L1" s="667"/>
      <c r="M1" s="668"/>
    </row>
    <row r="2" spans="1:24" s="93" customFormat="1" x14ac:dyDescent="0.2">
      <c r="J2" s="479"/>
      <c r="K2" s="479"/>
      <c r="L2" s="479"/>
      <c r="M2" s="479"/>
      <c r="N2" s="479"/>
      <c r="P2" s="93" t="s">
        <v>109</v>
      </c>
      <c r="Q2" s="93" t="s">
        <v>38</v>
      </c>
      <c r="R2" s="93" t="s">
        <v>52</v>
      </c>
      <c r="S2" s="137" t="s">
        <v>99</v>
      </c>
      <c r="T2" s="167"/>
      <c r="V2" s="428" t="s">
        <v>247</v>
      </c>
      <c r="W2" s="135"/>
    </row>
    <row r="3" spans="1:24" s="93" customFormat="1" ht="30.75" customHeight="1" x14ac:dyDescent="0.2">
      <c r="D3" s="102"/>
      <c r="E3" s="68" t="s">
        <v>110</v>
      </c>
      <c r="F3" s="69">
        <v>1</v>
      </c>
      <c r="G3" s="749" t="s">
        <v>80</v>
      </c>
      <c r="H3" s="750"/>
      <c r="I3" s="750"/>
      <c r="J3" s="750"/>
      <c r="K3" s="751"/>
      <c r="R3" s="93" t="s">
        <v>106</v>
      </c>
      <c r="S3" s="138" t="s">
        <v>113</v>
      </c>
      <c r="T3" s="131" t="s">
        <v>93</v>
      </c>
      <c r="U3" s="132" t="s">
        <v>97</v>
      </c>
      <c r="V3" s="428" t="s">
        <v>248</v>
      </c>
    </row>
    <row r="4" spans="1:24" s="93" customFormat="1" ht="18" x14ac:dyDescent="0.25">
      <c r="E4" s="70"/>
      <c r="F4" s="183"/>
      <c r="G4" s="183"/>
      <c r="H4" s="183"/>
      <c r="I4" s="28"/>
      <c r="J4" s="757" t="s">
        <v>66</v>
      </c>
      <c r="K4" s="758"/>
      <c r="L4" s="758"/>
      <c r="M4" s="759"/>
      <c r="R4" s="93" t="s">
        <v>53</v>
      </c>
      <c r="S4" s="138" t="s">
        <v>104</v>
      </c>
      <c r="T4" s="184" t="s">
        <v>94</v>
      </c>
      <c r="U4" s="185">
        <v>0.08</v>
      </c>
      <c r="V4" s="428" t="s">
        <v>249</v>
      </c>
      <c r="W4" s="135"/>
    </row>
    <row r="5" spans="1:24" s="93" customFormat="1" x14ac:dyDescent="0.2">
      <c r="J5" s="755" t="str">
        <f>'Fiche Identité'!E2</f>
        <v xml:space="preserve">N° de dossier : </v>
      </c>
      <c r="K5" s="756"/>
      <c r="L5" s="760" t="str">
        <f>CONCATENATE('Fiche Identité'!F2,"-01")</f>
        <v>ANR--01</v>
      </c>
      <c r="M5" s="761"/>
      <c r="R5" s="93" t="s">
        <v>107</v>
      </c>
      <c r="S5" s="138" t="s">
        <v>100</v>
      </c>
      <c r="T5" s="186" t="s">
        <v>95</v>
      </c>
      <c r="U5" s="187">
        <v>0.2</v>
      </c>
      <c r="V5" s="428" t="s">
        <v>250</v>
      </c>
      <c r="W5" s="135"/>
    </row>
    <row r="6" spans="1:24" s="93" customFormat="1" ht="15" customHeight="1" x14ac:dyDescent="0.25">
      <c r="A6" s="36" t="s">
        <v>67</v>
      </c>
      <c r="B6" s="72"/>
      <c r="C6" s="72"/>
      <c r="D6" s="72"/>
      <c r="E6" s="72"/>
      <c r="F6" s="72"/>
      <c r="G6" s="73"/>
      <c r="H6" s="752" t="s">
        <v>69</v>
      </c>
      <c r="I6" s="753"/>
      <c r="J6" s="754"/>
      <c r="K6" s="74" t="str">
        <f>IF(F3=1,"oui","non")</f>
        <v>oui</v>
      </c>
      <c r="N6" s="188"/>
      <c r="R6" s="93" t="s">
        <v>54</v>
      </c>
      <c r="S6" s="138" t="s">
        <v>101</v>
      </c>
      <c r="T6" s="189"/>
      <c r="U6" s="187">
        <v>0.4</v>
      </c>
      <c r="V6" s="428" t="s">
        <v>251</v>
      </c>
      <c r="W6" s="135"/>
    </row>
    <row r="7" spans="1:24" s="93" customFormat="1" ht="8.25" customHeight="1" x14ac:dyDescent="0.25">
      <c r="A7" s="75"/>
      <c r="B7" s="76"/>
      <c r="C7" s="76"/>
      <c r="D7" s="76"/>
      <c r="E7" s="76"/>
      <c r="F7" s="76"/>
      <c r="G7" s="77"/>
      <c r="H7" s="78"/>
      <c r="K7" s="3"/>
      <c r="L7" s="79"/>
      <c r="M7" s="79"/>
      <c r="N7" s="74"/>
      <c r="Q7" s="71"/>
      <c r="R7" s="93" t="s">
        <v>55</v>
      </c>
      <c r="S7" s="137" t="s">
        <v>102</v>
      </c>
      <c r="T7" s="190"/>
      <c r="U7" s="187">
        <v>7.0000000000000007E-2</v>
      </c>
      <c r="V7" s="428" t="s">
        <v>252</v>
      </c>
      <c r="W7" s="135"/>
    </row>
    <row r="8" spans="1:24" s="93" customFormat="1" ht="14.25" x14ac:dyDescent="0.2">
      <c r="B8" s="80" t="s">
        <v>86</v>
      </c>
      <c r="C8" s="80"/>
      <c r="D8" s="80" t="s">
        <v>87</v>
      </c>
      <c r="E8" s="80"/>
      <c r="F8" s="80" t="s">
        <v>88</v>
      </c>
      <c r="J8" s="164" t="s">
        <v>89</v>
      </c>
      <c r="K8" s="164"/>
      <c r="L8" s="74" t="s">
        <v>174</v>
      </c>
      <c r="M8" s="74"/>
      <c r="N8" s="276"/>
      <c r="O8" s="116"/>
      <c r="Q8" s="71"/>
      <c r="R8" s="93" t="s">
        <v>56</v>
      </c>
      <c r="S8" s="138" t="s">
        <v>103</v>
      </c>
      <c r="T8" s="191" t="s">
        <v>96</v>
      </c>
      <c r="U8" s="192">
        <v>0</v>
      </c>
      <c r="V8" s="428" t="s">
        <v>253</v>
      </c>
      <c r="W8" s="135"/>
    </row>
    <row r="9" spans="1:24" s="93" customFormat="1" ht="15.75" thickBot="1" x14ac:dyDescent="0.3">
      <c r="B9" s="295"/>
      <c r="C9" s="142"/>
      <c r="D9" s="737"/>
      <c r="E9" s="738"/>
      <c r="F9" s="734"/>
      <c r="G9" s="735"/>
      <c r="H9" s="736"/>
      <c r="I9" s="2"/>
      <c r="J9" s="297"/>
      <c r="K9" s="193"/>
      <c r="L9" s="316"/>
      <c r="M9" s="316"/>
      <c r="N9" s="81"/>
      <c r="O9" s="194"/>
      <c r="R9" s="195" t="s">
        <v>77</v>
      </c>
      <c r="S9" s="133"/>
      <c r="T9" s="196"/>
      <c r="U9" s="192">
        <v>0</v>
      </c>
      <c r="V9" s="428" t="s">
        <v>254</v>
      </c>
      <c r="W9" s="136"/>
    </row>
    <row r="10" spans="1:24" s="93" customFormat="1" ht="16.5" customHeight="1" x14ac:dyDescent="0.2">
      <c r="B10" s="82" t="s">
        <v>90</v>
      </c>
      <c r="C10" s="83"/>
      <c r="D10" s="82"/>
      <c r="E10" s="766" t="s">
        <v>122</v>
      </c>
      <c r="F10" s="766"/>
      <c r="G10" s="30"/>
      <c r="H10" s="80" t="s">
        <v>91</v>
      </c>
      <c r="I10" s="30"/>
      <c r="J10" s="30"/>
      <c r="L10" s="81"/>
      <c r="M10" s="81"/>
      <c r="O10" s="116"/>
      <c r="S10" s="133"/>
      <c r="V10" s="428" t="s">
        <v>255</v>
      </c>
      <c r="W10" s="135"/>
    </row>
    <row r="11" spans="1:24" s="93" customFormat="1" ht="15" thickBot="1" x14ac:dyDescent="0.25">
      <c r="B11" s="770"/>
      <c r="C11" s="770"/>
      <c r="D11" s="122"/>
      <c r="E11" s="769"/>
      <c r="F11" s="769"/>
      <c r="G11" s="82"/>
      <c r="H11" s="727"/>
      <c r="I11" s="727"/>
      <c r="J11" s="727"/>
      <c r="K11" s="727"/>
      <c r="S11" s="133"/>
      <c r="V11" s="428" t="s">
        <v>256</v>
      </c>
      <c r="W11" s="135"/>
    </row>
    <row r="12" spans="1:24" s="116" customFormat="1" x14ac:dyDescent="0.2">
      <c r="B12" s="143"/>
      <c r="C12" s="21"/>
      <c r="D12" s="144"/>
      <c r="E12" s="141"/>
      <c r="F12" s="35"/>
      <c r="G12" s="180"/>
      <c r="H12" s="197"/>
      <c r="I12" s="198"/>
      <c r="J12" s="198"/>
      <c r="K12" s="198"/>
      <c r="S12" s="133"/>
      <c r="V12" s="429" t="s">
        <v>257</v>
      </c>
      <c r="W12" s="136"/>
      <c r="X12" s="93"/>
    </row>
    <row r="13" spans="1:24" s="116" customFormat="1" ht="14.25" x14ac:dyDescent="0.2">
      <c r="B13" s="743" t="s">
        <v>129</v>
      </c>
      <c r="C13" s="744"/>
      <c r="D13" s="741" t="s">
        <v>196</v>
      </c>
      <c r="E13" s="742"/>
      <c r="F13" s="720" t="str">
        <f>IF(E22="","",E22)</f>
        <v/>
      </c>
      <c r="G13" s="720"/>
      <c r="H13" s="720"/>
      <c r="I13" s="720"/>
      <c r="J13" s="720"/>
      <c r="K13" s="720"/>
      <c r="S13" s="133"/>
      <c r="V13" s="428" t="s">
        <v>258</v>
      </c>
      <c r="W13" s="136"/>
      <c r="X13" s="93"/>
    </row>
    <row r="14" spans="1:24" s="116" customFormat="1" ht="14.25" customHeight="1" x14ac:dyDescent="0.2">
      <c r="B14" s="745"/>
      <c r="C14" s="744"/>
      <c r="D14" s="696" t="s">
        <v>30</v>
      </c>
      <c r="E14" s="696"/>
      <c r="F14" s="442" t="str">
        <f>IF(F52="","",F52)</f>
        <v/>
      </c>
      <c r="G14" s="83"/>
      <c r="H14" s="83"/>
      <c r="I14" s="83"/>
      <c r="J14" s="83"/>
      <c r="K14" s="83"/>
      <c r="P14" s="93"/>
      <c r="S14" s="93"/>
      <c r="V14" s="43" t="s">
        <v>259</v>
      </c>
    </row>
    <row r="15" spans="1:24" s="116" customFormat="1" ht="14.25" x14ac:dyDescent="0.2">
      <c r="B15" s="745"/>
      <c r="C15" s="744"/>
      <c r="D15" s="696" t="s">
        <v>32</v>
      </c>
      <c r="E15" s="719"/>
      <c r="F15" s="720" t="str">
        <f>IF(F53="","",F53)</f>
        <v/>
      </c>
      <c r="G15" s="720"/>
      <c r="H15" s="720"/>
      <c r="I15" s="720"/>
      <c r="J15" s="720"/>
      <c r="K15" s="720"/>
      <c r="V15" s="22" t="s">
        <v>260</v>
      </c>
    </row>
    <row r="16" spans="1:24" s="116" customFormat="1" ht="14.25" x14ac:dyDescent="0.2">
      <c r="B16" s="745"/>
      <c r="C16" s="744"/>
      <c r="D16" s="696" t="s">
        <v>33</v>
      </c>
      <c r="E16" s="696"/>
      <c r="F16" s="720" t="str">
        <f>IF(F54="","",F54)</f>
        <v/>
      </c>
      <c r="G16" s="720"/>
      <c r="H16" s="720"/>
      <c r="I16" s="720"/>
      <c r="J16" s="720"/>
      <c r="K16" s="720"/>
      <c r="S16" s="436" t="s">
        <v>321</v>
      </c>
      <c r="T16" s="436" t="s">
        <v>289</v>
      </c>
      <c r="V16" s="22" t="s">
        <v>261</v>
      </c>
    </row>
    <row r="17" spans="1:24" s="93" customFormat="1" ht="12.75" customHeight="1" x14ac:dyDescent="0.2">
      <c r="A17" s="117"/>
      <c r="B17" s="745"/>
      <c r="C17" s="744"/>
      <c r="D17" s="696" t="s">
        <v>31</v>
      </c>
      <c r="E17" s="696"/>
      <c r="F17" s="569" t="str">
        <f>IF(F55="","",F55)</f>
        <v/>
      </c>
      <c r="G17" s="50" t="s">
        <v>27</v>
      </c>
      <c r="H17" s="720" t="str">
        <f>IF(H55="","",H55)</f>
        <v/>
      </c>
      <c r="I17" s="720"/>
      <c r="J17" s="720"/>
      <c r="K17" s="720"/>
      <c r="L17" s="76"/>
      <c r="M17" s="76"/>
      <c r="N17" s="124"/>
      <c r="S17" s="437" t="s">
        <v>290</v>
      </c>
      <c r="T17" s="437" t="s">
        <v>291</v>
      </c>
      <c r="V17" s="428" t="s">
        <v>262</v>
      </c>
      <c r="W17" s="116"/>
    </row>
    <row r="18" spans="1:24" s="93" customFormat="1" ht="14.25" x14ac:dyDescent="0.2">
      <c r="A18" s="117"/>
      <c r="B18" s="745"/>
      <c r="C18" s="744"/>
      <c r="D18" s="119"/>
      <c r="E18" s="119"/>
      <c r="F18" s="122"/>
      <c r="G18" s="263" t="s">
        <v>28</v>
      </c>
      <c r="H18" s="443" t="str">
        <f>IF(H56="","",H56)</f>
        <v/>
      </c>
      <c r="I18" s="264" t="s">
        <v>29</v>
      </c>
      <c r="J18" s="694" t="str">
        <f>IF(J56="","",J56)</f>
        <v/>
      </c>
      <c r="K18" s="695"/>
      <c r="L18" s="124"/>
      <c r="M18" s="124"/>
      <c r="N18" s="124"/>
      <c r="S18" s="437" t="s">
        <v>292</v>
      </c>
      <c r="T18" s="437" t="s">
        <v>293</v>
      </c>
      <c r="V18" s="22" t="s">
        <v>263</v>
      </c>
      <c r="W18" s="116"/>
    </row>
    <row r="19" spans="1:24" s="116" customFormat="1" x14ac:dyDescent="0.2">
      <c r="B19" s="143"/>
      <c r="C19" s="21"/>
      <c r="D19" s="144"/>
      <c r="E19" s="141"/>
      <c r="F19" s="35"/>
      <c r="G19" s="180"/>
      <c r="H19" s="197"/>
      <c r="I19" s="198"/>
      <c r="J19" s="198"/>
      <c r="K19" s="198"/>
      <c r="S19" s="437" t="s">
        <v>294</v>
      </c>
      <c r="T19" s="437" t="s">
        <v>295</v>
      </c>
      <c r="V19" s="22" t="s">
        <v>264</v>
      </c>
      <c r="W19" s="136"/>
      <c r="X19" s="93"/>
    </row>
    <row r="20" spans="1:24" s="92" customFormat="1" ht="15" customHeight="1" x14ac:dyDescent="0.2">
      <c r="A20" s="88" t="s">
        <v>63</v>
      </c>
      <c r="B20" s="89"/>
      <c r="C20" s="89"/>
      <c r="D20" s="89"/>
      <c r="E20" s="89"/>
      <c r="F20" s="89"/>
      <c r="G20" s="90"/>
      <c r="H20" s="90"/>
      <c r="I20" s="90"/>
      <c r="J20" s="90"/>
      <c r="K20" s="91"/>
      <c r="L20" s="90"/>
      <c r="M20" s="90"/>
      <c r="N20" s="493"/>
      <c r="S20" s="437" t="s">
        <v>296</v>
      </c>
      <c r="T20" s="437" t="s">
        <v>297</v>
      </c>
      <c r="V20" s="428" t="s">
        <v>265</v>
      </c>
      <c r="W20" s="134"/>
      <c r="X20" s="93"/>
    </row>
    <row r="21" spans="1:24" s="93" customFormat="1" ht="7.5" customHeight="1" x14ac:dyDescent="0.25">
      <c r="B21" s="94"/>
      <c r="C21" s="95"/>
      <c r="D21" s="96"/>
      <c r="E21" s="96"/>
      <c r="F21" s="96"/>
      <c r="K21" s="97"/>
      <c r="N21" s="98"/>
      <c r="S21" s="437" t="s">
        <v>298</v>
      </c>
      <c r="T21" s="437" t="s">
        <v>299</v>
      </c>
      <c r="V21" s="22" t="s">
        <v>266</v>
      </c>
      <c r="W21" s="136"/>
    </row>
    <row r="22" spans="1:24" s="93" customFormat="1" ht="41.25" customHeight="1" thickBot="1" x14ac:dyDescent="0.25">
      <c r="A22" s="99"/>
      <c r="B22" s="739" t="s">
        <v>117</v>
      </c>
      <c r="C22" s="740"/>
      <c r="D22" s="739"/>
      <c r="E22" s="762"/>
      <c r="F22" s="763"/>
      <c r="G22" s="763"/>
      <c r="H22" s="763"/>
      <c r="I22" s="763"/>
      <c r="J22" s="763"/>
      <c r="K22" s="764"/>
      <c r="L22" s="765"/>
      <c r="M22" s="495"/>
      <c r="N22" s="98"/>
      <c r="S22" s="437" t="s">
        <v>300</v>
      </c>
      <c r="T22" s="437" t="s">
        <v>301</v>
      </c>
      <c r="V22" s="430" t="s">
        <v>267</v>
      </c>
      <c r="W22" s="136"/>
    </row>
    <row r="23" spans="1:24" s="93" customFormat="1" ht="33.75" customHeight="1" thickBot="1" x14ac:dyDescent="0.25">
      <c r="A23" s="100"/>
      <c r="B23" s="739" t="s">
        <v>60</v>
      </c>
      <c r="C23" s="740"/>
      <c r="D23" s="739"/>
      <c r="E23" s="771"/>
      <c r="F23" s="772"/>
      <c r="G23" s="772"/>
      <c r="H23" s="129"/>
      <c r="I23" s="199"/>
      <c r="J23" s="181"/>
      <c r="K23" s="181"/>
      <c r="Q23" s="167"/>
      <c r="S23" s="437" t="s">
        <v>302</v>
      </c>
      <c r="T23" s="437" t="s">
        <v>301</v>
      </c>
      <c r="V23" s="428" t="s">
        <v>268</v>
      </c>
      <c r="W23" s="136"/>
    </row>
    <row r="24" spans="1:24" s="102" customFormat="1" ht="23.25" customHeight="1" thickBot="1" x14ac:dyDescent="0.25">
      <c r="A24" s="100"/>
      <c r="B24" s="739" t="s">
        <v>40</v>
      </c>
      <c r="C24" s="740"/>
      <c r="D24" s="739"/>
      <c r="E24" s="636"/>
      <c r="F24" s="636"/>
      <c r="G24" s="636"/>
      <c r="H24" s="748"/>
      <c r="I24" s="767" t="s">
        <v>111</v>
      </c>
      <c r="J24" s="768"/>
      <c r="K24" s="768"/>
      <c r="L24" s="298"/>
      <c r="M24" s="496"/>
      <c r="N24" s="139"/>
      <c r="O24" s="101"/>
      <c r="Q24" s="167"/>
      <c r="S24" s="437" t="s">
        <v>303</v>
      </c>
      <c r="T24" s="437" t="s">
        <v>301</v>
      </c>
      <c r="V24" s="428" t="s">
        <v>269</v>
      </c>
      <c r="W24" s="135"/>
      <c r="X24" s="93"/>
    </row>
    <row r="25" spans="1:24" s="28" customFormat="1" ht="15" customHeight="1" x14ac:dyDescent="0.2">
      <c r="B25" s="143"/>
      <c r="C25" s="143"/>
      <c r="D25" s="178"/>
      <c r="E25" s="127"/>
      <c r="F25" s="127"/>
      <c r="G25" s="128"/>
      <c r="I25" s="177"/>
      <c r="J25" s="177"/>
      <c r="K25" s="177"/>
      <c r="L25" s="177"/>
      <c r="M25" s="177"/>
      <c r="Q25" s="167"/>
      <c r="S25" s="437" t="s">
        <v>304</v>
      </c>
      <c r="T25" s="437" t="s">
        <v>301</v>
      </c>
      <c r="V25" s="428" t="s">
        <v>270</v>
      </c>
      <c r="W25" s="136"/>
    </row>
    <row r="26" spans="1:24" s="28" customFormat="1" ht="14.25" x14ac:dyDescent="0.2">
      <c r="A26" s="302"/>
      <c r="B26" s="151" t="s">
        <v>126</v>
      </c>
      <c r="C26" s="151"/>
      <c r="D26" s="178"/>
      <c r="E26" s="733"/>
      <c r="F26" s="747"/>
      <c r="G26" s="747"/>
      <c r="H26" s="198"/>
      <c r="I26" s="264" t="str">
        <f>IF(E26="Autre","Préciser : ","")</f>
        <v/>
      </c>
      <c r="J26" s="477"/>
      <c r="K26" s="478"/>
      <c r="L26" s="478"/>
      <c r="M26" s="478"/>
      <c r="N26" s="478"/>
      <c r="Q26" s="167"/>
      <c r="S26" s="437" t="s">
        <v>281</v>
      </c>
      <c r="T26" s="437" t="s">
        <v>305</v>
      </c>
      <c r="V26" s="428" t="s">
        <v>271</v>
      </c>
      <c r="W26" s="136"/>
    </row>
    <row r="27" spans="1:24" s="28" customFormat="1" x14ac:dyDescent="0.2">
      <c r="A27" s="198"/>
      <c r="B27" s="143"/>
      <c r="C27" s="143"/>
      <c r="D27" s="178"/>
      <c r="E27" s="127"/>
      <c r="F27" s="127"/>
      <c r="G27" s="128"/>
      <c r="H27" s="198"/>
      <c r="I27" s="265"/>
      <c r="J27" s="265"/>
      <c r="K27" s="265"/>
      <c r="L27" s="265"/>
      <c r="M27" s="265"/>
      <c r="N27" s="198"/>
      <c r="Q27" s="167"/>
      <c r="S27" s="437" t="s">
        <v>284</v>
      </c>
      <c r="T27" s="437" t="s">
        <v>306</v>
      </c>
      <c r="V27" s="428" t="s">
        <v>272</v>
      </c>
      <c r="W27" s="136"/>
    </row>
    <row r="28" spans="1:24" s="28" customFormat="1" ht="14.25" x14ac:dyDescent="0.2">
      <c r="A28" s="198"/>
      <c r="B28" s="743" t="s">
        <v>128</v>
      </c>
      <c r="C28" s="744"/>
      <c r="D28" s="741" t="s">
        <v>196</v>
      </c>
      <c r="E28" s="742"/>
      <c r="F28" s="720"/>
      <c r="G28" s="720"/>
      <c r="H28" s="720"/>
      <c r="I28" s="720"/>
      <c r="J28" s="720"/>
      <c r="K28" s="720"/>
      <c r="L28" s="265"/>
      <c r="M28" s="265"/>
      <c r="N28" s="198"/>
      <c r="Q28" s="167"/>
      <c r="S28" s="437" t="s">
        <v>283</v>
      </c>
      <c r="T28" s="437" t="s">
        <v>307</v>
      </c>
      <c r="V28" s="431" t="s">
        <v>273</v>
      </c>
      <c r="W28" s="136"/>
    </row>
    <row r="29" spans="1:24" s="116" customFormat="1" ht="14.25" customHeight="1" x14ac:dyDescent="0.2">
      <c r="B29" s="745"/>
      <c r="C29" s="744"/>
      <c r="D29" s="696" t="s">
        <v>30</v>
      </c>
      <c r="E29" s="696"/>
      <c r="F29" s="171"/>
      <c r="G29" s="83"/>
      <c r="H29" s="83"/>
      <c r="I29" s="83"/>
      <c r="J29" s="83"/>
      <c r="K29" s="83"/>
      <c r="P29" s="93"/>
      <c r="S29" s="437" t="s">
        <v>286</v>
      </c>
      <c r="T29" s="437" t="s">
        <v>308</v>
      </c>
      <c r="V29" s="430" t="s">
        <v>274</v>
      </c>
    </row>
    <row r="30" spans="1:24" s="116" customFormat="1" ht="14.25" x14ac:dyDescent="0.2">
      <c r="B30" s="745"/>
      <c r="C30" s="744"/>
      <c r="D30" s="696" t="s">
        <v>32</v>
      </c>
      <c r="E30" s="719"/>
      <c r="F30" s="746"/>
      <c r="G30" s="746"/>
      <c r="H30" s="746"/>
      <c r="I30" s="746"/>
      <c r="J30" s="746"/>
      <c r="K30" s="746"/>
      <c r="S30" s="437" t="s">
        <v>282</v>
      </c>
      <c r="T30" s="437" t="s">
        <v>309</v>
      </c>
      <c r="V30" s="428" t="s">
        <v>275</v>
      </c>
    </row>
    <row r="31" spans="1:24" s="116" customFormat="1" ht="14.25" x14ac:dyDescent="0.2">
      <c r="B31" s="745"/>
      <c r="C31" s="744"/>
      <c r="D31" s="696" t="s">
        <v>33</v>
      </c>
      <c r="E31" s="696"/>
      <c r="F31" s="746"/>
      <c r="G31" s="746"/>
      <c r="H31" s="746"/>
      <c r="I31" s="746"/>
      <c r="J31" s="746"/>
      <c r="K31" s="746"/>
      <c r="S31" s="437" t="s">
        <v>310</v>
      </c>
      <c r="T31" s="437" t="s">
        <v>311</v>
      </c>
      <c r="V31" s="23" t="s">
        <v>276</v>
      </c>
    </row>
    <row r="32" spans="1:24" s="93" customFormat="1" ht="12.75" customHeight="1" x14ac:dyDescent="0.2">
      <c r="A32" s="117"/>
      <c r="B32" s="745"/>
      <c r="C32" s="744"/>
      <c r="D32" s="696" t="s">
        <v>31</v>
      </c>
      <c r="E32" s="696"/>
      <c r="F32" s="171"/>
      <c r="G32" s="50" t="s">
        <v>27</v>
      </c>
      <c r="H32" s="746"/>
      <c r="I32" s="746"/>
      <c r="J32" s="746"/>
      <c r="K32" s="746"/>
      <c r="L32" s="76"/>
      <c r="M32" s="76"/>
      <c r="N32" s="124"/>
      <c r="S32" s="437" t="s">
        <v>312</v>
      </c>
      <c r="T32" s="437" t="s">
        <v>313</v>
      </c>
      <c r="V32" s="23" t="s">
        <v>277</v>
      </c>
      <c r="W32" s="116"/>
    </row>
    <row r="33" spans="1:24" s="93" customFormat="1" ht="14.25" x14ac:dyDescent="0.2">
      <c r="A33" s="117"/>
      <c r="B33" s="745"/>
      <c r="C33" s="744"/>
      <c r="D33" s="119"/>
      <c r="E33" s="119"/>
      <c r="F33" s="122"/>
      <c r="G33" s="263" t="s">
        <v>28</v>
      </c>
      <c r="H33" s="175"/>
      <c r="I33" s="264" t="s">
        <v>29</v>
      </c>
      <c r="J33" s="716"/>
      <c r="K33" s="717"/>
      <c r="L33" s="124"/>
      <c r="M33" s="124"/>
      <c r="N33" s="124"/>
      <c r="S33" s="437" t="s">
        <v>285</v>
      </c>
      <c r="T33" s="437" t="s">
        <v>314</v>
      </c>
      <c r="V33" s="428" t="s">
        <v>278</v>
      </c>
      <c r="W33" s="116"/>
    </row>
    <row r="34" spans="1:24" s="28" customFormat="1" x14ac:dyDescent="0.2">
      <c r="B34" s="143"/>
      <c r="C34" s="143"/>
      <c r="D34" s="178"/>
      <c r="E34" s="127"/>
      <c r="F34" s="127"/>
      <c r="G34" s="128"/>
      <c r="I34" s="177"/>
      <c r="J34" s="177"/>
      <c r="K34" s="177"/>
      <c r="L34" s="177"/>
      <c r="M34" s="177"/>
      <c r="Q34" s="167"/>
      <c r="S34" s="437" t="s">
        <v>287</v>
      </c>
      <c r="T34" s="437" t="s">
        <v>315</v>
      </c>
      <c r="V34" s="428" t="s">
        <v>279</v>
      </c>
      <c r="W34" s="136"/>
    </row>
    <row r="35" spans="1:24" s="93" customFormat="1" ht="20.25" customHeight="1" x14ac:dyDescent="0.2">
      <c r="A35" s="103"/>
      <c r="B35" s="267" t="s">
        <v>68</v>
      </c>
      <c r="C35" s="200"/>
      <c r="D35" s="104"/>
      <c r="E35" s="147"/>
      <c r="F35" s="105"/>
      <c r="G35" s="201"/>
      <c r="H35" s="148"/>
      <c r="I35" s="104"/>
      <c r="J35" s="104"/>
      <c r="K35" s="106"/>
      <c r="L35" s="104"/>
      <c r="M35" s="507"/>
      <c r="N35" s="180"/>
      <c r="S35" s="437" t="s">
        <v>316</v>
      </c>
      <c r="T35" s="437" t="s">
        <v>317</v>
      </c>
      <c r="V35" s="428" t="s">
        <v>8</v>
      </c>
      <c r="W35" s="136"/>
    </row>
    <row r="36" spans="1:24" s="102" customFormat="1" ht="18" customHeight="1" thickBot="1" x14ac:dyDescent="0.25">
      <c r="A36" s="107"/>
      <c r="B36" s="709" t="s">
        <v>64</v>
      </c>
      <c r="C36" s="710"/>
      <c r="D36" s="710"/>
      <c r="E36" s="299"/>
      <c r="F36" s="108"/>
      <c r="G36" s="710" t="s">
        <v>65</v>
      </c>
      <c r="H36" s="710"/>
      <c r="I36" s="291"/>
      <c r="J36" s="140"/>
      <c r="K36" s="109"/>
      <c r="L36" s="173"/>
      <c r="M36" s="202"/>
      <c r="N36" s="264"/>
      <c r="S36" s="437" t="s">
        <v>318</v>
      </c>
      <c r="T36" s="437"/>
      <c r="V36" s="22"/>
      <c r="W36" s="135"/>
      <c r="X36" s="93"/>
    </row>
    <row r="37" spans="1:24" s="93" customFormat="1" ht="3.75" customHeight="1" x14ac:dyDescent="0.2">
      <c r="B37" s="149"/>
      <c r="C37" s="144"/>
      <c r="D37" s="145"/>
      <c r="E37" s="141"/>
      <c r="F37" s="141"/>
      <c r="G37" s="146"/>
      <c r="H37" s="188"/>
      <c r="I37" s="188"/>
      <c r="J37" s="188"/>
      <c r="K37" s="188"/>
      <c r="L37" s="188"/>
      <c r="M37" s="203"/>
      <c r="N37" s="117"/>
      <c r="S37" s="437" t="s">
        <v>319</v>
      </c>
      <c r="T37" s="437" t="s">
        <v>301</v>
      </c>
      <c r="V37" s="22"/>
      <c r="W37" s="136"/>
    </row>
    <row r="38" spans="1:24" s="93" customFormat="1" ht="26.25" customHeight="1" thickBot="1" x14ac:dyDescent="0.25">
      <c r="A38" s="204"/>
      <c r="B38" s="728" t="s">
        <v>198</v>
      </c>
      <c r="C38" s="729"/>
      <c r="D38" s="729"/>
      <c r="E38" s="635"/>
      <c r="F38" s="711"/>
      <c r="G38" s="712"/>
      <c r="H38" s="712"/>
      <c r="I38" s="110"/>
      <c r="J38" s="110"/>
      <c r="K38" s="205"/>
      <c r="L38" s="206"/>
      <c r="M38" s="508"/>
      <c r="N38" s="117"/>
      <c r="S38" s="437" t="s">
        <v>320</v>
      </c>
      <c r="T38" s="437" t="s">
        <v>301</v>
      </c>
      <c r="V38" s="22"/>
      <c r="W38" s="136"/>
    </row>
    <row r="39" spans="1:24" s="93" customFormat="1" ht="3.75" customHeight="1" x14ac:dyDescent="0.2">
      <c r="A39" s="204"/>
      <c r="B39" s="111"/>
      <c r="C39" s="112"/>
      <c r="D39" s="205"/>
      <c r="E39" s="207"/>
      <c r="F39" s="113"/>
      <c r="G39" s="205"/>
      <c r="H39" s="206"/>
      <c r="I39" s="188"/>
      <c r="J39" s="188"/>
      <c r="K39" s="188"/>
      <c r="L39" s="188"/>
      <c r="M39" s="203"/>
      <c r="N39" s="117"/>
      <c r="S39" s="438" t="s">
        <v>8</v>
      </c>
      <c r="T39" s="439"/>
      <c r="V39" s="22"/>
    </row>
    <row r="40" spans="1:24" s="93" customFormat="1" ht="15" thickBot="1" x14ac:dyDescent="0.25">
      <c r="A40" s="204"/>
      <c r="B40" s="208"/>
      <c r="C40" s="722" t="s">
        <v>35</v>
      </c>
      <c r="D40" s="710"/>
      <c r="E40" s="636"/>
      <c r="F40" s="636"/>
      <c r="G40" s="636"/>
      <c r="H40" s="180"/>
      <c r="I40" s="636"/>
      <c r="J40" s="636"/>
      <c r="K40" s="636"/>
      <c r="L40" s="188"/>
      <c r="M40" s="203"/>
      <c r="N40" s="117"/>
      <c r="V40" s="22"/>
    </row>
    <row r="41" spans="1:24" s="93" customFormat="1" ht="14.25" x14ac:dyDescent="0.2">
      <c r="A41" s="204"/>
      <c r="B41" s="225"/>
      <c r="C41" s="119"/>
      <c r="D41" s="119"/>
      <c r="E41" s="179"/>
      <c r="F41" s="179"/>
      <c r="G41" s="179"/>
      <c r="H41" s="180"/>
      <c r="I41" s="179"/>
      <c r="J41" s="179"/>
      <c r="K41" s="179"/>
      <c r="L41" s="117"/>
      <c r="M41" s="218"/>
      <c r="N41" s="117"/>
      <c r="V41" s="22"/>
    </row>
    <row r="42" spans="1:24" s="93" customFormat="1" ht="26.25" customHeight="1" x14ac:dyDescent="0.2">
      <c r="A42" s="204"/>
      <c r="B42" s="728" t="s">
        <v>197</v>
      </c>
      <c r="C42" s="729"/>
      <c r="D42" s="729"/>
      <c r="E42" s="723"/>
      <c r="F42" s="724"/>
      <c r="G42" s="725"/>
      <c r="H42" s="725"/>
      <c r="I42" s="726"/>
      <c r="J42" s="726"/>
      <c r="K42" s="179"/>
      <c r="L42" s="117"/>
      <c r="M42" s="218"/>
      <c r="N42" s="117"/>
      <c r="V42" s="22"/>
    </row>
    <row r="43" spans="1:24" s="93" customFormat="1" ht="14.25" x14ac:dyDescent="0.2">
      <c r="A43" s="460"/>
      <c r="B43" s="461"/>
      <c r="C43" s="462"/>
      <c r="D43" s="462" t="s">
        <v>164</v>
      </c>
      <c r="E43" s="733"/>
      <c r="F43" s="724"/>
      <c r="G43" s="725"/>
      <c r="H43" s="725"/>
      <c r="I43" s="726"/>
      <c r="J43" s="179"/>
      <c r="K43" s="179"/>
      <c r="L43" s="117"/>
      <c r="M43" s="218"/>
      <c r="N43" s="117"/>
      <c r="V43" s="22"/>
      <c r="W43" s="116"/>
    </row>
    <row r="44" spans="1:24" s="93" customFormat="1" ht="14.25" x14ac:dyDescent="0.2">
      <c r="A44" s="303"/>
      <c r="B44" s="268"/>
      <c r="C44" s="174"/>
      <c r="D44" s="119" t="s">
        <v>127</v>
      </c>
      <c r="E44" s="269" t="s">
        <v>86</v>
      </c>
      <c r="F44" s="170"/>
      <c r="G44" s="269" t="s">
        <v>167</v>
      </c>
      <c r="H44" s="718"/>
      <c r="I44" s="718"/>
      <c r="J44" s="269" t="s">
        <v>168</v>
      </c>
      <c r="K44" s="730"/>
      <c r="L44" s="731"/>
      <c r="M44" s="732"/>
      <c r="N44" s="506"/>
      <c r="V44" s="22"/>
      <c r="W44" s="116"/>
    </row>
    <row r="45" spans="1:24" s="93" customFormat="1" ht="3.75" customHeight="1" x14ac:dyDescent="0.2">
      <c r="A45" s="204"/>
      <c r="B45" s="209"/>
      <c r="C45" s="114"/>
      <c r="D45" s="114"/>
      <c r="E45" s="210"/>
      <c r="F45" s="211"/>
      <c r="G45" s="211"/>
      <c r="H45" s="211"/>
      <c r="I45" s="211"/>
      <c r="J45" s="211"/>
      <c r="K45" s="211"/>
      <c r="L45" s="212"/>
      <c r="M45" s="213"/>
      <c r="N45" s="117"/>
      <c r="V45" s="22"/>
    </row>
    <row r="46" spans="1:24" s="117" customFormat="1" x14ac:dyDescent="0.2">
      <c r="A46" s="204"/>
      <c r="B46" s="400"/>
      <c r="C46" s="401"/>
      <c r="D46" s="115"/>
      <c r="E46" s="50"/>
      <c r="F46" s="180"/>
      <c r="G46" s="180"/>
      <c r="H46" s="180"/>
      <c r="S46" s="93"/>
      <c r="V46" s="21"/>
      <c r="X46" s="93"/>
    </row>
    <row r="47" spans="1:24" s="93" customFormat="1" ht="3.75" customHeight="1" x14ac:dyDescent="0.2">
      <c r="B47" s="144"/>
      <c r="C47" s="144"/>
      <c r="D47" s="145"/>
      <c r="E47" s="141"/>
      <c r="F47" s="141"/>
      <c r="G47" s="146"/>
      <c r="H47" s="188"/>
      <c r="I47" s="188"/>
      <c r="J47" s="188"/>
      <c r="K47" s="188"/>
      <c r="L47" s="188"/>
      <c r="M47" s="188"/>
      <c r="N47" s="188"/>
      <c r="S47" s="102"/>
      <c r="V47" s="22"/>
    </row>
    <row r="48" spans="1:24" s="116" customFormat="1" ht="14.25" x14ac:dyDescent="0.2">
      <c r="B48" s="264"/>
      <c r="C48" s="264"/>
      <c r="D48" s="562"/>
      <c r="E48" s="565"/>
      <c r="F48" s="563"/>
      <c r="G48" s="564"/>
      <c r="H48" s="151"/>
      <c r="I48" s="216"/>
      <c r="J48" s="119"/>
      <c r="K48" s="119"/>
      <c r="L48" s="122"/>
      <c r="M48" s="122"/>
      <c r="N48" s="117"/>
      <c r="V48" s="23"/>
    </row>
    <row r="49" spans="1:24" s="93" customFormat="1" ht="3.75" customHeight="1" x14ac:dyDescent="0.2">
      <c r="B49" s="144"/>
      <c r="C49" s="144"/>
      <c r="D49" s="145"/>
      <c r="E49" s="141"/>
      <c r="F49" s="141"/>
      <c r="G49" s="146"/>
      <c r="H49" s="188"/>
      <c r="I49" s="188"/>
      <c r="J49" s="188"/>
      <c r="K49" s="188"/>
      <c r="L49" s="188"/>
      <c r="M49" s="188"/>
      <c r="N49" s="188"/>
      <c r="S49" s="116"/>
      <c r="V49" s="23"/>
    </row>
    <row r="50" spans="1:24" s="93" customFormat="1" x14ac:dyDescent="0.2">
      <c r="B50" s="144"/>
      <c r="C50" s="144"/>
      <c r="D50" s="145"/>
      <c r="E50" s="141"/>
      <c r="F50" s="141"/>
      <c r="G50" s="146"/>
      <c r="V50" s="22"/>
    </row>
    <row r="51" spans="1:24" s="93" customFormat="1" ht="14.25" x14ac:dyDescent="0.2">
      <c r="B51" s="785" t="s">
        <v>118</v>
      </c>
      <c r="C51" s="744"/>
      <c r="D51" s="741" t="s">
        <v>196</v>
      </c>
      <c r="E51" s="802"/>
      <c r="F51" s="720"/>
      <c r="G51" s="720"/>
      <c r="H51" s="720"/>
      <c r="I51" s="720"/>
      <c r="J51" s="720"/>
      <c r="K51" s="720"/>
      <c r="V51" s="22"/>
    </row>
    <row r="52" spans="1:24" s="116" customFormat="1" ht="15" customHeight="1" thickBot="1" x14ac:dyDescent="0.25">
      <c r="A52" s="93"/>
      <c r="B52" s="745"/>
      <c r="C52" s="744"/>
      <c r="D52" s="710" t="s">
        <v>30</v>
      </c>
      <c r="E52" s="710"/>
      <c r="F52" s="296"/>
      <c r="G52" s="150"/>
      <c r="H52" s="150"/>
      <c r="I52" s="150"/>
      <c r="J52" s="150"/>
      <c r="K52" s="150"/>
      <c r="P52" s="93"/>
      <c r="S52" s="93"/>
      <c r="V52" s="22"/>
    </row>
    <row r="53" spans="1:24" s="116" customFormat="1" ht="15" thickBot="1" x14ac:dyDescent="0.25">
      <c r="A53" s="93"/>
      <c r="B53" s="745"/>
      <c r="C53" s="744"/>
      <c r="D53" s="710" t="s">
        <v>32</v>
      </c>
      <c r="E53" s="786"/>
      <c r="F53" s="721"/>
      <c r="G53" s="721"/>
      <c r="H53" s="721"/>
      <c r="I53" s="721"/>
      <c r="J53" s="721"/>
      <c r="K53" s="721"/>
      <c r="V53" s="22"/>
    </row>
    <row r="54" spans="1:24" s="116" customFormat="1" ht="15" thickBot="1" x14ac:dyDescent="0.25">
      <c r="A54" s="93"/>
      <c r="B54" s="745"/>
      <c r="C54" s="744"/>
      <c r="D54" s="710" t="s">
        <v>33</v>
      </c>
      <c r="E54" s="710"/>
      <c r="F54" s="721"/>
      <c r="G54" s="721"/>
      <c r="H54" s="721"/>
      <c r="I54" s="721"/>
      <c r="J54" s="721"/>
      <c r="K54" s="721"/>
      <c r="V54" s="23"/>
    </row>
    <row r="55" spans="1:24" s="93" customFormat="1" ht="12.75" customHeight="1" thickBot="1" x14ac:dyDescent="0.25">
      <c r="A55" s="117"/>
      <c r="B55" s="745"/>
      <c r="C55" s="744"/>
      <c r="D55" s="696" t="s">
        <v>31</v>
      </c>
      <c r="E55" s="696"/>
      <c r="F55" s="596"/>
      <c r="G55" s="360" t="s">
        <v>27</v>
      </c>
      <c r="H55" s="782"/>
      <c r="I55" s="782"/>
      <c r="J55" s="782"/>
      <c r="K55" s="782"/>
      <c r="L55" s="66"/>
      <c r="M55" s="66"/>
      <c r="N55" s="118"/>
      <c r="S55" s="116"/>
      <c r="V55" s="22"/>
    </row>
    <row r="56" spans="1:24" s="93" customFormat="1" ht="15" thickBot="1" x14ac:dyDescent="0.25">
      <c r="A56" s="117"/>
      <c r="B56" s="745"/>
      <c r="C56" s="744"/>
      <c r="D56" s="119"/>
      <c r="E56" s="119"/>
      <c r="F56" s="120"/>
      <c r="G56" s="361" t="s">
        <v>28</v>
      </c>
      <c r="H56" s="122"/>
      <c r="I56" s="362" t="s">
        <v>29</v>
      </c>
      <c r="J56" s="727"/>
      <c r="K56" s="727"/>
      <c r="L56" s="118"/>
      <c r="M56" s="118"/>
      <c r="N56" s="118"/>
      <c r="S56" s="116"/>
      <c r="V56" s="30"/>
    </row>
    <row r="57" spans="1:24" s="116" customFormat="1" ht="14.25" x14ac:dyDescent="0.2">
      <c r="A57" s="117"/>
      <c r="B57" s="121"/>
      <c r="C57" s="121"/>
      <c r="D57" s="119"/>
      <c r="E57" s="119"/>
      <c r="F57" s="122"/>
      <c r="G57" s="123"/>
      <c r="H57" s="151"/>
      <c r="I57" s="81"/>
      <c r="J57" s="127"/>
      <c r="K57" s="198"/>
      <c r="L57" s="124"/>
      <c r="M57" s="124"/>
      <c r="N57" s="124"/>
      <c r="R57" s="117"/>
      <c r="S57" s="117"/>
      <c r="T57" s="117"/>
      <c r="U57" s="117"/>
      <c r="V57" s="117"/>
    </row>
    <row r="58" spans="1:24" s="93" customFormat="1" ht="15" customHeight="1" x14ac:dyDescent="0.25">
      <c r="A58" s="36" t="s">
        <v>357</v>
      </c>
      <c r="B58" s="72"/>
      <c r="C58" s="72"/>
      <c r="D58" s="72"/>
      <c r="E58" s="72"/>
      <c r="F58" s="72"/>
      <c r="G58" s="73"/>
      <c r="H58" s="271"/>
      <c r="I58" s="272"/>
      <c r="J58" s="273"/>
      <c r="K58" s="279"/>
      <c r="L58" s="280"/>
      <c r="M58" s="280"/>
      <c r="N58" s="117"/>
      <c r="R58" s="117"/>
      <c r="S58" s="407"/>
      <c r="T58" s="408"/>
      <c r="U58" s="409"/>
      <c r="V58" s="21"/>
      <c r="W58" s="136"/>
    </row>
    <row r="59" spans="1:24" s="93" customFormat="1" ht="7.5" customHeight="1" x14ac:dyDescent="0.25">
      <c r="A59" s="75"/>
      <c r="B59" s="76"/>
      <c r="C59" s="76"/>
      <c r="D59" s="76"/>
      <c r="E59" s="76"/>
      <c r="F59" s="76"/>
      <c r="G59" s="77"/>
      <c r="H59" s="78"/>
      <c r="I59" s="116"/>
      <c r="J59" s="116"/>
      <c r="K59" s="274"/>
      <c r="L59" s="74"/>
      <c r="M59" s="74"/>
      <c r="N59" s="74"/>
      <c r="Q59" s="71"/>
      <c r="R59" s="117"/>
      <c r="S59" s="407"/>
      <c r="T59" s="408"/>
      <c r="U59" s="409"/>
      <c r="V59" s="21"/>
      <c r="W59" s="136"/>
    </row>
    <row r="60" spans="1:24" s="116" customFormat="1" x14ac:dyDescent="0.2">
      <c r="B60" s="143"/>
      <c r="C60" s="21"/>
      <c r="D60" s="144"/>
      <c r="E60" s="141"/>
      <c r="F60" s="35"/>
      <c r="G60" s="180"/>
      <c r="H60" s="197"/>
      <c r="I60" s="198"/>
      <c r="J60" s="198"/>
      <c r="K60" s="198"/>
      <c r="R60" s="117"/>
      <c r="S60" s="407"/>
      <c r="T60" s="117"/>
      <c r="U60" s="117"/>
      <c r="V60" s="21"/>
      <c r="W60" s="136"/>
      <c r="X60" s="93"/>
    </row>
    <row r="61" spans="1:24" s="116" customFormat="1" ht="30.75" customHeight="1" x14ac:dyDescent="0.2">
      <c r="B61" s="743" t="s">
        <v>166</v>
      </c>
      <c r="C61" s="744"/>
      <c r="D61" s="741" t="s">
        <v>356</v>
      </c>
      <c r="E61" s="742"/>
      <c r="F61" s="787"/>
      <c r="G61" s="787"/>
      <c r="H61" s="787"/>
      <c r="I61" s="787"/>
      <c r="J61" s="787"/>
      <c r="K61" s="787"/>
      <c r="L61" s="700"/>
      <c r="M61" s="700"/>
      <c r="R61" s="117"/>
      <c r="S61" s="407"/>
      <c r="T61" s="117"/>
      <c r="U61" s="117"/>
      <c r="V61" s="21"/>
      <c r="W61" s="136"/>
      <c r="X61" s="93"/>
    </row>
    <row r="62" spans="1:24" s="116" customFormat="1" ht="30.75" customHeight="1" x14ac:dyDescent="0.2">
      <c r="B62" s="743"/>
      <c r="C62" s="744"/>
      <c r="D62" s="788" t="s">
        <v>361</v>
      </c>
      <c r="E62" s="789"/>
      <c r="F62" s="807"/>
      <c r="G62" s="808"/>
      <c r="H62" s="556"/>
      <c r="I62" s="556"/>
      <c r="J62" s="566"/>
      <c r="K62" s="566"/>
      <c r="L62" s="567"/>
      <c r="M62" s="567"/>
      <c r="R62" s="117"/>
      <c r="S62" s="407"/>
      <c r="T62" s="117"/>
      <c r="U62" s="117"/>
      <c r="V62" s="21"/>
      <c r="W62" s="136"/>
      <c r="X62" s="93"/>
    </row>
    <row r="63" spans="1:24" s="116" customFormat="1" ht="14.25" customHeight="1" x14ac:dyDescent="0.2">
      <c r="B63" s="745"/>
      <c r="C63" s="744"/>
      <c r="D63" s="696" t="s">
        <v>30</v>
      </c>
      <c r="E63" s="696"/>
      <c r="F63" s="570"/>
      <c r="G63" s="83"/>
      <c r="H63" s="83"/>
      <c r="I63" s="83"/>
      <c r="J63" s="83"/>
      <c r="K63" s="83"/>
      <c r="P63" s="93"/>
      <c r="R63" s="117"/>
      <c r="S63" s="117"/>
      <c r="T63" s="117"/>
      <c r="U63" s="117"/>
      <c r="V63" s="21"/>
    </row>
    <row r="64" spans="1:24" s="116" customFormat="1" ht="14.25" x14ac:dyDescent="0.2">
      <c r="B64" s="745"/>
      <c r="C64" s="744"/>
      <c r="D64" s="696" t="s">
        <v>32</v>
      </c>
      <c r="E64" s="719"/>
      <c r="F64" s="720"/>
      <c r="G64" s="720"/>
      <c r="H64" s="720"/>
      <c r="I64" s="720"/>
      <c r="J64" s="720"/>
      <c r="K64" s="720"/>
      <c r="R64" s="117"/>
      <c r="S64" s="117"/>
      <c r="T64" s="117"/>
      <c r="U64" s="117"/>
      <c r="V64" s="21"/>
    </row>
    <row r="65" spans="1:24" s="116" customFormat="1" ht="14.25" x14ac:dyDescent="0.2">
      <c r="B65" s="745"/>
      <c r="C65" s="744"/>
      <c r="D65" s="696" t="s">
        <v>33</v>
      </c>
      <c r="E65" s="696"/>
      <c r="F65" s="720"/>
      <c r="G65" s="720"/>
      <c r="H65" s="720"/>
      <c r="I65" s="720"/>
      <c r="J65" s="720"/>
      <c r="K65" s="720"/>
      <c r="R65" s="117"/>
      <c r="S65" s="117"/>
      <c r="T65" s="117"/>
      <c r="U65" s="117"/>
      <c r="V65" s="21"/>
    </row>
    <row r="66" spans="1:24" s="93" customFormat="1" ht="12.75" customHeight="1" x14ac:dyDescent="0.2">
      <c r="A66" s="117"/>
      <c r="B66" s="745"/>
      <c r="C66" s="744"/>
      <c r="D66" s="696" t="s">
        <v>31</v>
      </c>
      <c r="E66" s="696"/>
      <c r="F66" s="171"/>
      <c r="G66" s="50" t="s">
        <v>27</v>
      </c>
      <c r="H66" s="720"/>
      <c r="I66" s="720"/>
      <c r="J66" s="720"/>
      <c r="K66" s="720"/>
      <c r="L66" s="76"/>
      <c r="M66" s="76"/>
      <c r="N66" s="124"/>
      <c r="R66" s="117"/>
      <c r="S66" s="117"/>
      <c r="T66" s="117"/>
      <c r="U66" s="117"/>
      <c r="V66" s="21"/>
      <c r="W66" s="116"/>
    </row>
    <row r="67" spans="1:24" s="93" customFormat="1" ht="14.25" x14ac:dyDescent="0.2">
      <c r="A67" s="117"/>
      <c r="B67" s="745"/>
      <c r="C67" s="744"/>
      <c r="D67" s="119"/>
      <c r="E67" s="119"/>
      <c r="F67" s="122"/>
      <c r="G67" s="263" t="s">
        <v>28</v>
      </c>
      <c r="H67" s="175"/>
      <c r="I67" s="264" t="s">
        <v>29</v>
      </c>
      <c r="J67" s="694" t="str">
        <f>IF(J33="","",J33)</f>
        <v/>
      </c>
      <c r="K67" s="695"/>
      <c r="L67" s="124"/>
      <c r="M67" s="124"/>
      <c r="N67" s="124"/>
      <c r="R67" s="117"/>
      <c r="S67" s="117"/>
      <c r="T67" s="117"/>
      <c r="U67" s="117"/>
      <c r="V67" s="411"/>
      <c r="W67" s="116"/>
    </row>
    <row r="68" spans="1:24" s="116" customFormat="1" ht="14.25" x14ac:dyDescent="0.2">
      <c r="A68" s="93"/>
      <c r="B68" s="783" t="s">
        <v>20</v>
      </c>
      <c r="C68" s="754"/>
      <c r="D68" s="784"/>
      <c r="E68" s="804"/>
      <c r="F68" s="805"/>
      <c r="G68" s="214"/>
      <c r="H68" s="215"/>
      <c r="I68" s="806" t="s">
        <v>360</v>
      </c>
      <c r="J68" s="710"/>
      <c r="K68" s="710"/>
      <c r="L68" s="402"/>
      <c r="M68" s="402"/>
      <c r="N68" s="117"/>
      <c r="S68" s="93"/>
      <c r="V68" s="23"/>
      <c r="X68" s="93"/>
    </row>
    <row r="69" spans="1:24" s="116" customFormat="1" ht="14.25" x14ac:dyDescent="0.2">
      <c r="A69" s="463"/>
      <c r="B69" s="464"/>
      <c r="C69" s="464"/>
      <c r="D69" s="465" t="s">
        <v>359</v>
      </c>
      <c r="E69" s="454"/>
      <c r="F69" s="403"/>
      <c r="G69" s="214"/>
      <c r="H69" s="215"/>
      <c r="I69" s="216"/>
      <c r="J69" s="172"/>
      <c r="K69" s="172"/>
      <c r="L69" s="122"/>
      <c r="M69" s="122"/>
      <c r="N69" s="117"/>
      <c r="S69" s="93"/>
      <c r="V69" s="23"/>
      <c r="X69" s="93"/>
    </row>
    <row r="70" spans="1:24" s="116" customFormat="1" ht="14.25" x14ac:dyDescent="0.2">
      <c r="A70" s="117"/>
      <c r="B70" s="558"/>
      <c r="C70" s="558"/>
      <c r="D70" s="119"/>
      <c r="E70" s="119"/>
      <c r="F70" s="122"/>
      <c r="G70" s="263"/>
      <c r="H70" s="559"/>
      <c r="I70" s="264"/>
      <c r="J70" s="560"/>
      <c r="K70" s="561"/>
      <c r="L70" s="124"/>
      <c r="M70" s="124"/>
      <c r="N70" s="124"/>
      <c r="R70" s="117"/>
      <c r="S70" s="117"/>
      <c r="T70" s="117"/>
      <c r="U70" s="117"/>
      <c r="V70" s="411"/>
    </row>
    <row r="71" spans="1:24" s="93" customFormat="1" ht="15" customHeight="1" x14ac:dyDescent="0.25">
      <c r="A71" s="699" t="s">
        <v>358</v>
      </c>
      <c r="B71" s="700"/>
      <c r="C71" s="700"/>
      <c r="D71" s="700"/>
      <c r="E71" s="700"/>
      <c r="F71" s="700"/>
      <c r="G71" s="700"/>
      <c r="H71" s="700"/>
      <c r="I71" s="700"/>
      <c r="J71" s="700"/>
      <c r="K71" s="700"/>
      <c r="L71" s="700"/>
      <c r="M71" s="700"/>
      <c r="N71" s="117"/>
      <c r="R71" s="117"/>
      <c r="S71" s="407"/>
      <c r="T71" s="408"/>
      <c r="U71" s="409"/>
      <c r="V71" s="21"/>
      <c r="W71" s="136"/>
    </row>
    <row r="72" spans="1:24" s="93" customFormat="1" ht="14.25" x14ac:dyDescent="0.2">
      <c r="A72" s="116"/>
      <c r="B72" s="80" t="s">
        <v>86</v>
      </c>
      <c r="C72" s="80"/>
      <c r="D72" s="80" t="s">
        <v>87</v>
      </c>
      <c r="E72" s="80"/>
      <c r="F72" s="80" t="s">
        <v>88</v>
      </c>
      <c r="J72" s="164" t="s">
        <v>199</v>
      </c>
      <c r="K72" s="164"/>
      <c r="L72" s="81"/>
      <c r="M72" s="81"/>
      <c r="N72" s="276"/>
      <c r="O72" s="116"/>
      <c r="Q72" s="71"/>
      <c r="R72" s="117"/>
      <c r="S72" s="407"/>
      <c r="T72" s="408"/>
      <c r="U72" s="409"/>
      <c r="V72" s="21"/>
      <c r="W72" s="136"/>
    </row>
    <row r="73" spans="1:24" s="93" customFormat="1" ht="15" x14ac:dyDescent="0.25">
      <c r="A73" s="116"/>
      <c r="B73" s="170"/>
      <c r="C73" s="142"/>
      <c r="D73" s="697"/>
      <c r="E73" s="698"/>
      <c r="F73" s="701"/>
      <c r="G73" s="702"/>
      <c r="H73" s="703"/>
      <c r="I73" s="2"/>
      <c r="J73" s="704"/>
      <c r="K73" s="705"/>
      <c r="L73" s="705"/>
      <c r="M73" s="705"/>
      <c r="N73" s="473"/>
      <c r="O73" s="194"/>
      <c r="R73" s="410"/>
      <c r="S73" s="407"/>
      <c r="T73" s="117"/>
      <c r="U73" s="409"/>
      <c r="V73" s="21"/>
      <c r="W73" s="136"/>
    </row>
    <row r="74" spans="1:24" s="93" customFormat="1" ht="15" x14ac:dyDescent="0.25">
      <c r="A74" s="116"/>
      <c r="B74" s="170"/>
      <c r="C74" s="142"/>
      <c r="D74" s="170"/>
      <c r="E74" s="170"/>
      <c r="F74" s="551"/>
      <c r="G74" s="553"/>
      <c r="H74" s="553"/>
      <c r="I74" s="2"/>
      <c r="J74" s="552"/>
      <c r="K74" s="473"/>
      <c r="L74" s="473"/>
      <c r="M74" s="473"/>
      <c r="N74" s="473"/>
      <c r="O74" s="194"/>
      <c r="R74" s="410"/>
      <c r="S74" s="407"/>
      <c r="T74" s="117"/>
      <c r="U74" s="409"/>
      <c r="V74" s="21"/>
      <c r="W74" s="136"/>
    </row>
    <row r="75" spans="1:24" s="116" customFormat="1" ht="15" x14ac:dyDescent="0.25">
      <c r="B75" s="554"/>
      <c r="C75" s="142"/>
      <c r="D75" s="554"/>
      <c r="E75" s="554"/>
      <c r="F75" s="506"/>
      <c r="G75" s="506"/>
      <c r="H75" s="506"/>
      <c r="I75" s="277"/>
      <c r="J75" s="555"/>
      <c r="K75" s="556"/>
      <c r="L75" s="556"/>
      <c r="M75" s="556"/>
      <c r="N75" s="556"/>
      <c r="O75" s="557"/>
      <c r="R75" s="410"/>
      <c r="S75" s="407"/>
      <c r="T75" s="117"/>
      <c r="U75" s="409"/>
      <c r="V75" s="21"/>
      <c r="W75" s="136"/>
    </row>
    <row r="76" spans="1:24" s="93" customFormat="1" ht="15" customHeight="1" x14ac:dyDescent="0.25">
      <c r="A76" s="699" t="s">
        <v>165</v>
      </c>
      <c r="B76" s="700"/>
      <c r="C76" s="700"/>
      <c r="D76" s="700"/>
      <c r="E76" s="700"/>
      <c r="F76" s="700"/>
      <c r="G76" s="700"/>
      <c r="H76" s="700"/>
      <c r="I76" s="700"/>
      <c r="J76" s="700"/>
      <c r="K76" s="700"/>
      <c r="L76" s="700"/>
      <c r="M76" s="700"/>
      <c r="N76" s="117"/>
      <c r="R76" s="117"/>
      <c r="S76" s="407"/>
      <c r="T76" s="408"/>
      <c r="U76" s="409"/>
      <c r="V76" s="21"/>
      <c r="W76" s="136"/>
    </row>
    <row r="77" spans="1:24" s="93" customFormat="1" ht="8.25" customHeight="1" x14ac:dyDescent="0.25">
      <c r="A77" s="466"/>
      <c r="B77" s="76"/>
      <c r="C77" s="76"/>
      <c r="D77" s="76"/>
      <c r="E77" s="76"/>
      <c r="F77" s="76"/>
      <c r="G77" s="77"/>
      <c r="H77" s="78"/>
      <c r="I77" s="116"/>
      <c r="J77" s="116"/>
      <c r="K77" s="274"/>
      <c r="L77" s="74"/>
      <c r="M77" s="74"/>
      <c r="N77" s="74"/>
      <c r="Q77" s="71"/>
      <c r="R77" s="117"/>
      <c r="S77" s="407"/>
      <c r="T77" s="408"/>
      <c r="U77" s="409"/>
      <c r="V77" s="21"/>
      <c r="W77" s="136"/>
    </row>
    <row r="78" spans="1:24" s="93" customFormat="1" ht="14.25" x14ac:dyDescent="0.2">
      <c r="A78" s="532"/>
      <c r="B78" s="275" t="s">
        <v>86</v>
      </c>
      <c r="C78" s="275"/>
      <c r="D78" s="275" t="s">
        <v>87</v>
      </c>
      <c r="E78" s="275"/>
      <c r="F78" s="275" t="s">
        <v>88</v>
      </c>
      <c r="G78" s="116"/>
      <c r="H78" s="116"/>
      <c r="I78" s="116"/>
      <c r="J78" s="164"/>
      <c r="K78" s="164"/>
      <c r="L78" s="81"/>
      <c r="M78" s="81"/>
      <c r="N78" s="276"/>
      <c r="O78" s="116"/>
      <c r="Q78" s="71"/>
      <c r="R78" s="117"/>
      <c r="S78" s="407"/>
      <c r="T78" s="408"/>
      <c r="U78" s="409"/>
      <c r="V78" s="21"/>
      <c r="W78" s="136"/>
    </row>
    <row r="79" spans="1:24" s="93" customFormat="1" ht="15" x14ac:dyDescent="0.25">
      <c r="A79" s="532"/>
      <c r="B79" s="170"/>
      <c r="C79" s="142"/>
      <c r="D79" s="697"/>
      <c r="E79" s="698"/>
      <c r="F79" s="701"/>
      <c r="G79" s="702"/>
      <c r="H79" s="703"/>
      <c r="I79" s="277"/>
      <c r="J79" s="266"/>
      <c r="K79" s="193"/>
      <c r="L79" s="193"/>
      <c r="M79" s="193"/>
      <c r="N79" s="81"/>
      <c r="O79" s="194"/>
      <c r="R79" s="410"/>
      <c r="S79" s="407"/>
      <c r="T79" s="117"/>
      <c r="U79" s="409"/>
      <c r="V79" s="21"/>
      <c r="W79" s="136"/>
    </row>
    <row r="80" spans="1:24" ht="16.5" customHeight="1" x14ac:dyDescent="0.2">
      <c r="A80" s="532"/>
      <c r="B80" s="83" t="s">
        <v>90</v>
      </c>
      <c r="C80" s="83"/>
      <c r="D80" s="83"/>
      <c r="E80" s="803" t="s">
        <v>130</v>
      </c>
      <c r="F80" s="803"/>
      <c r="G80" s="278"/>
      <c r="H80" s="275" t="s">
        <v>91</v>
      </c>
      <c r="I80" s="278"/>
      <c r="J80" s="278"/>
      <c r="K80" s="116"/>
      <c r="L80" s="81"/>
      <c r="M80" s="81"/>
      <c r="N80" s="116"/>
      <c r="O80" s="116"/>
      <c r="P80" s="93"/>
      <c r="Q80" s="93"/>
      <c r="R80" s="117"/>
      <c r="S80" s="407"/>
      <c r="T80" s="117"/>
      <c r="U80" s="117"/>
      <c r="V80" s="21"/>
      <c r="W80" s="136"/>
    </row>
    <row r="81" spans="1:23" ht="14.25" x14ac:dyDescent="0.2">
      <c r="A81" s="532"/>
      <c r="B81" s="713"/>
      <c r="C81" s="688"/>
      <c r="D81" s="122"/>
      <c r="E81" s="714"/>
      <c r="F81" s="715"/>
      <c r="G81" s="82"/>
      <c r="H81" s="716"/>
      <c r="I81" s="717"/>
      <c r="J81" s="717"/>
      <c r="K81" s="717"/>
      <c r="L81" s="116"/>
      <c r="M81" s="116"/>
      <c r="N81" s="116"/>
      <c r="O81" s="93"/>
      <c r="P81" s="93"/>
      <c r="Q81" s="93"/>
      <c r="R81" s="93"/>
      <c r="T81" s="93"/>
      <c r="U81" s="93"/>
      <c r="V81" s="22"/>
      <c r="W81" s="136"/>
    </row>
    <row r="82" spans="1:23" s="28" customFormat="1" x14ac:dyDescent="0.2">
      <c r="A82" s="479"/>
      <c r="B82" s="143"/>
      <c r="C82" s="143"/>
      <c r="D82" s="178"/>
      <c r="E82" s="127"/>
      <c r="F82" s="127"/>
      <c r="G82" s="128"/>
      <c r="I82" s="177"/>
      <c r="J82" s="177"/>
      <c r="K82" s="177"/>
      <c r="L82" s="177"/>
      <c r="M82" s="177"/>
      <c r="Q82" s="167"/>
      <c r="V82" s="22"/>
      <c r="W82" s="136"/>
    </row>
    <row r="83" spans="1:23" ht="12.95" customHeight="1" x14ac:dyDescent="0.25">
      <c r="A83" s="36" t="s">
        <v>235</v>
      </c>
      <c r="B83" s="90"/>
      <c r="C83" s="90"/>
      <c r="D83" s="90"/>
      <c r="E83" s="90"/>
      <c r="F83" s="90"/>
      <c r="G83" s="285"/>
      <c r="H83" s="90"/>
      <c r="I83" s="90"/>
      <c r="J83" s="317"/>
      <c r="K83" s="317"/>
      <c r="L83" s="318"/>
      <c r="M83" s="318"/>
      <c r="N83" s="530"/>
      <c r="O83" s="543"/>
      <c r="P83" s="117"/>
      <c r="Q83" s="223"/>
      <c r="R83" s="220"/>
      <c r="S83" s="222"/>
      <c r="T83" s="220"/>
      <c r="U83" s="220"/>
      <c r="V83" s="30"/>
    </row>
    <row r="84" spans="1:23" ht="7.5" customHeight="1" x14ac:dyDescent="0.2">
      <c r="A84" s="92"/>
      <c r="B84" s="92"/>
      <c r="C84" s="92"/>
      <c r="D84" s="92"/>
      <c r="E84" s="92"/>
      <c r="F84" s="92"/>
      <c r="G84" s="224"/>
      <c r="H84" s="92"/>
      <c r="I84" s="92"/>
      <c r="J84" s="217"/>
      <c r="K84" s="217"/>
      <c r="L84" s="217"/>
      <c r="M84" s="217"/>
      <c r="N84" s="423"/>
      <c r="O84" s="538"/>
      <c r="P84" s="117"/>
      <c r="Q84" s="326"/>
      <c r="R84" s="220"/>
      <c r="S84" s="220"/>
      <c r="T84" s="220"/>
      <c r="U84" s="220"/>
      <c r="V84" s="93"/>
    </row>
    <row r="85" spans="1:23" ht="12.95" customHeight="1" x14ac:dyDescent="0.2">
      <c r="A85" s="93"/>
      <c r="B85" s="790" t="s">
        <v>237</v>
      </c>
      <c r="C85" s="791"/>
      <c r="D85" s="791"/>
      <c r="E85" s="791"/>
      <c r="F85" s="791"/>
      <c r="G85" s="791"/>
      <c r="H85" s="792"/>
      <c r="I85" s="332" t="s">
        <v>185</v>
      </c>
      <c r="J85" s="333" t="s">
        <v>212</v>
      </c>
      <c r="K85" s="93"/>
      <c r="L85" s="336" t="s">
        <v>187</v>
      </c>
      <c r="M85" s="497"/>
      <c r="N85" s="424"/>
      <c r="O85" s="538"/>
      <c r="P85" s="117"/>
      <c r="Q85" s="326"/>
      <c r="R85" s="220"/>
      <c r="S85" s="220"/>
      <c r="T85" s="220"/>
      <c r="U85" s="220"/>
      <c r="V85" s="93"/>
      <c r="W85" s="92"/>
    </row>
    <row r="86" spans="1:23" ht="12.95" customHeight="1" x14ac:dyDescent="0.2">
      <c r="A86" s="93"/>
      <c r="B86" s="92"/>
      <c r="C86" s="328" t="s">
        <v>4</v>
      </c>
      <c r="D86" s="92"/>
      <c r="E86" s="92"/>
      <c r="F86" s="92"/>
      <c r="G86" s="224"/>
      <c r="H86" s="92"/>
      <c r="I86" s="334" t="s">
        <v>188</v>
      </c>
      <c r="J86" s="335" t="s">
        <v>186</v>
      </c>
      <c r="K86" s="93"/>
      <c r="L86" s="375" t="s">
        <v>186</v>
      </c>
      <c r="M86" s="499" t="s">
        <v>351</v>
      </c>
      <c r="N86" s="827" t="s">
        <v>353</v>
      </c>
      <c r="O86" s="538"/>
      <c r="P86" s="117"/>
      <c r="Q86" s="326"/>
      <c r="R86" s="220"/>
      <c r="S86" s="220"/>
      <c r="T86" s="220"/>
      <c r="U86" s="220"/>
      <c r="V86" s="93"/>
    </row>
    <row r="87" spans="1:23" ht="12.95" customHeight="1" x14ac:dyDescent="0.2">
      <c r="A87" s="93"/>
      <c r="B87" s="92"/>
      <c r="C87" s="680"/>
      <c r="D87" s="691"/>
      <c r="E87" s="691"/>
      <c r="F87" s="691"/>
      <c r="G87" s="691"/>
      <c r="H87" s="692"/>
      <c r="I87" s="358"/>
      <c r="J87" s="337"/>
      <c r="K87" s="371"/>
      <c r="L87" s="339"/>
      <c r="M87" s="339"/>
      <c r="N87" s="700"/>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339"/>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339"/>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339"/>
      <c r="N90" s="700"/>
      <c r="O90" s="538"/>
      <c r="P90" s="117"/>
      <c r="Q90" s="326"/>
      <c r="R90" s="220"/>
      <c r="S90" s="220"/>
      <c r="T90" s="220"/>
      <c r="U90" s="220"/>
      <c r="V90" s="93"/>
    </row>
    <row r="91" spans="1:23" ht="12.95" customHeight="1" thickBot="1" x14ac:dyDescent="0.25">
      <c r="A91" s="93"/>
      <c r="B91" s="92"/>
      <c r="C91" s="706"/>
      <c r="D91" s="707"/>
      <c r="E91" s="707"/>
      <c r="F91" s="707"/>
      <c r="G91" s="707"/>
      <c r="H91" s="708"/>
      <c r="I91" s="370"/>
      <c r="J91" s="337"/>
      <c r="K91" s="371"/>
      <c r="L91" s="340"/>
      <c r="M91" s="340"/>
      <c r="N91" s="828"/>
      <c r="O91" s="538"/>
      <c r="P91" s="117"/>
      <c r="Q91" s="326"/>
      <c r="R91" s="220"/>
      <c r="S91" s="220"/>
      <c r="T91" s="220"/>
      <c r="U91" s="220"/>
      <c r="V91" s="93"/>
    </row>
    <row r="92" spans="1:23" ht="12.95" customHeight="1" thickTop="1" x14ac:dyDescent="0.2">
      <c r="A92" s="93"/>
      <c r="B92" s="92"/>
      <c r="C92" s="677" t="s">
        <v>179</v>
      </c>
      <c r="D92" s="678"/>
      <c r="E92" s="678"/>
      <c r="F92" s="678"/>
      <c r="G92" s="678"/>
      <c r="H92" s="679"/>
      <c r="I92" s="368"/>
      <c r="J92" s="369"/>
      <c r="K92" s="217"/>
      <c r="L92" s="578">
        <f>ROUND(SUM(L87:L91),0)</f>
        <v>0</v>
      </c>
      <c r="M92" s="578">
        <f>L92</f>
        <v>0</v>
      </c>
      <c r="N92" s="594"/>
      <c r="O92" s="538"/>
      <c r="P92" s="117"/>
      <c r="Q92" s="326"/>
      <c r="R92" s="220"/>
      <c r="S92" s="220"/>
      <c r="T92" s="220"/>
      <c r="U92" s="220"/>
      <c r="V92" s="93"/>
    </row>
    <row r="93" spans="1:23" ht="12.95" customHeight="1" x14ac:dyDescent="0.2">
      <c r="A93" s="93"/>
      <c r="B93" s="92"/>
      <c r="C93" s="369"/>
      <c r="D93" s="412"/>
      <c r="E93" s="412"/>
      <c r="F93" s="412"/>
      <c r="G93" s="412"/>
      <c r="H93" s="412"/>
      <c r="I93" s="369"/>
      <c r="J93" s="369"/>
      <c r="K93" s="217"/>
      <c r="L93" s="413"/>
      <c r="M93" s="413"/>
      <c r="N93" s="376" t="str">
        <f>IF(N92=0,IF(L92=0,"","nouveau coût"),(L92-N92)/N92)</f>
        <v/>
      </c>
      <c r="O93" s="325"/>
      <c r="P93" s="117"/>
      <c r="Q93" s="326"/>
      <c r="R93" s="220"/>
      <c r="S93" s="220"/>
      <c r="T93" s="220"/>
      <c r="U93" s="220"/>
      <c r="V93" s="93"/>
    </row>
    <row r="94" spans="1:23" ht="12.95" customHeight="1" x14ac:dyDescent="0.2">
      <c r="A94" s="93"/>
      <c r="B94" s="324" t="s">
        <v>5</v>
      </c>
      <c r="C94" s="92"/>
      <c r="D94" s="92"/>
      <c r="E94" s="92"/>
      <c r="F94" s="92"/>
      <c r="G94" s="224"/>
      <c r="H94" s="92"/>
      <c r="I94" s="92"/>
      <c r="J94" s="217"/>
      <c r="K94" s="217"/>
      <c r="L94" s="217"/>
      <c r="M94" s="217"/>
      <c r="N94" s="425"/>
      <c r="O94" s="538"/>
      <c r="P94" s="117"/>
      <c r="Q94" s="326"/>
      <c r="R94" s="220"/>
      <c r="S94" s="220"/>
      <c r="T94" s="220"/>
      <c r="U94" s="220"/>
      <c r="V94" s="93"/>
      <c r="W94" s="116"/>
    </row>
    <row r="95" spans="1:23" ht="12.95" customHeight="1" x14ac:dyDescent="0.2">
      <c r="A95" s="93"/>
      <c r="B95" s="92"/>
      <c r="C95" s="328" t="s">
        <v>6</v>
      </c>
      <c r="D95" s="92"/>
      <c r="E95" s="328" t="s">
        <v>238</v>
      </c>
      <c r="F95" s="92"/>
      <c r="G95" s="224"/>
      <c r="H95" s="92"/>
      <c r="I95" s="92"/>
      <c r="J95" s="372" t="s">
        <v>181</v>
      </c>
      <c r="K95" s="373" t="s">
        <v>180</v>
      </c>
      <c r="L95" s="330" t="s">
        <v>182</v>
      </c>
      <c r="M95" s="499" t="s">
        <v>351</v>
      </c>
      <c r="N95" s="426"/>
      <c r="O95" s="538"/>
      <c r="P95" s="130" t="s">
        <v>213</v>
      </c>
      <c r="Q95" s="326"/>
      <c r="R95" s="220"/>
      <c r="S95" s="220"/>
      <c r="T95" s="220"/>
      <c r="U95" s="220"/>
      <c r="V95" s="93"/>
    </row>
    <row r="96" spans="1:23" s="93" customFormat="1" ht="12.95" customHeight="1" x14ac:dyDescent="0.2">
      <c r="B96" s="92"/>
      <c r="C96" s="680"/>
      <c r="D96" s="681"/>
      <c r="E96" s="674"/>
      <c r="F96" s="675"/>
      <c r="G96" s="675"/>
      <c r="H96" s="675"/>
      <c r="I96" s="676"/>
      <c r="J96" s="338"/>
      <c r="K96" s="341"/>
      <c r="L96" s="580">
        <f t="shared" ref="L96:L102" si="0">J96*K96</f>
        <v>0</v>
      </c>
      <c r="M96" s="590"/>
      <c r="N96" s="426"/>
      <c r="O96" s="831" t="s">
        <v>352</v>
      </c>
      <c r="P96" s="117" t="s">
        <v>214</v>
      </c>
      <c r="Q96" s="326"/>
      <c r="R96" s="220"/>
      <c r="S96" s="220"/>
      <c r="T96" s="220"/>
      <c r="U96" s="220"/>
    </row>
    <row r="97" spans="2:24" s="93" customFormat="1" ht="12.95" customHeight="1" x14ac:dyDescent="0.2">
      <c r="B97" s="92"/>
      <c r="C97" s="680"/>
      <c r="D97" s="681"/>
      <c r="E97" s="674"/>
      <c r="F97" s="675"/>
      <c r="G97" s="675"/>
      <c r="H97" s="675"/>
      <c r="I97" s="676"/>
      <c r="J97" s="338"/>
      <c r="K97" s="341"/>
      <c r="L97" s="580">
        <f t="shared" si="0"/>
        <v>0</v>
      </c>
      <c r="M97" s="590"/>
      <c r="N97" s="827" t="s">
        <v>353</v>
      </c>
      <c r="O97" s="831"/>
      <c r="P97" s="117" t="s">
        <v>215</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90"/>
      <c r="N98" s="700"/>
      <c r="O98" s="831"/>
      <c r="P98" s="117" t="s">
        <v>216</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90"/>
      <c r="N99" s="700"/>
      <c r="O99" s="831"/>
      <c r="P99" s="117" t="s">
        <v>217</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90"/>
      <c r="N100" s="700"/>
      <c r="O100" s="831"/>
      <c r="P100" s="117" t="s">
        <v>219</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90"/>
      <c r="N101" s="700"/>
      <c r="O101" s="831"/>
      <c r="P101" s="117" t="s">
        <v>218</v>
      </c>
      <c r="Q101" s="326"/>
      <c r="R101" s="220"/>
      <c r="S101" s="220"/>
      <c r="T101" s="220"/>
      <c r="U101" s="220"/>
    </row>
    <row r="102" spans="2:24" s="93" customFormat="1" ht="12.95" customHeight="1" thickBot="1" x14ac:dyDescent="0.25">
      <c r="B102" s="92"/>
      <c r="C102" s="680"/>
      <c r="D102" s="681"/>
      <c r="E102" s="674"/>
      <c r="F102" s="675"/>
      <c r="G102" s="675"/>
      <c r="H102" s="675"/>
      <c r="I102" s="676"/>
      <c r="J102" s="535"/>
      <c r="K102" s="537"/>
      <c r="L102" s="581">
        <f t="shared" si="0"/>
        <v>0</v>
      </c>
      <c r="M102" s="593"/>
      <c r="N102" s="828"/>
      <c r="O102" s="831"/>
      <c r="Q102" s="326"/>
      <c r="R102" s="220"/>
      <c r="S102" s="220"/>
      <c r="T102" s="220"/>
      <c r="U102" s="220"/>
    </row>
    <row r="103" spans="2:24" s="93" customFormat="1" ht="12.95" customHeight="1" thickTop="1" x14ac:dyDescent="0.2">
      <c r="B103" s="92"/>
      <c r="C103" s="677" t="s">
        <v>179</v>
      </c>
      <c r="D103" s="678"/>
      <c r="E103" s="678"/>
      <c r="F103" s="678"/>
      <c r="G103" s="678"/>
      <c r="H103" s="678"/>
      <c r="I103" s="679"/>
      <c r="J103" s="536"/>
      <c r="K103" s="582">
        <f>SUM(K96:K102)</f>
        <v>0</v>
      </c>
      <c r="L103" s="578">
        <f>ROUND(SUM(L96:L102),0)</f>
        <v>0</v>
      </c>
      <c r="M103" s="578">
        <f>IF(T1=1,0,L103)</f>
        <v>0</v>
      </c>
      <c r="N103" s="591"/>
      <c r="O103" s="592"/>
      <c r="Q103" s="326"/>
      <c r="R103" s="220"/>
      <c r="S103" s="220"/>
      <c r="T103" s="220"/>
      <c r="U103" s="220"/>
    </row>
    <row r="104" spans="2:24" s="93" customFormat="1" ht="12.95" customHeight="1" x14ac:dyDescent="0.2">
      <c r="B104" s="92"/>
      <c r="C104" s="369"/>
      <c r="D104" s="412"/>
      <c r="E104" s="412"/>
      <c r="F104" s="412"/>
      <c r="G104" s="412"/>
      <c r="H104" s="412"/>
      <c r="I104" s="412"/>
      <c r="J104" s="414"/>
      <c r="K104" s="534"/>
      <c r="L104" s="413"/>
      <c r="M104" s="413"/>
      <c r="N104" s="376" t="str">
        <f>IF(N103=0,IF(L103=0,"","nouveau coût"),(L103-N103)/N103)</f>
        <v/>
      </c>
      <c r="O104" s="539" t="str">
        <f>IF(O103=0,"",(K103-O103)/O103)</f>
        <v/>
      </c>
      <c r="Q104" s="326"/>
      <c r="R104" s="220"/>
      <c r="S104" s="220"/>
      <c r="T104" s="220"/>
      <c r="U104" s="220"/>
    </row>
    <row r="105" spans="2:24" s="93" customFormat="1" ht="12.95" customHeight="1" x14ac:dyDescent="0.2">
      <c r="B105" s="92"/>
      <c r="C105" s="369"/>
      <c r="D105" s="412"/>
      <c r="E105" s="412"/>
      <c r="F105" s="412"/>
      <c r="G105" s="412"/>
      <c r="H105" s="412"/>
      <c r="I105" s="412"/>
      <c r="J105" s="415"/>
      <c r="K105" s="376" t="str">
        <f>IF(K104=0,"",(K103-K104)/K104)</f>
        <v/>
      </c>
      <c r="L105" s="413"/>
      <c r="M105" s="413"/>
      <c r="N105" s="427"/>
      <c r="O105" s="540"/>
      <c r="Q105" s="326"/>
      <c r="R105" s="220"/>
      <c r="S105" s="220"/>
      <c r="T105" s="220"/>
      <c r="U105" s="220"/>
    </row>
    <row r="106" spans="2:24" s="93" customFormat="1" ht="12.95" customHeight="1" x14ac:dyDescent="0.2">
      <c r="B106" s="324" t="s">
        <v>183</v>
      </c>
      <c r="C106" s="92"/>
      <c r="D106" s="92"/>
      <c r="E106" s="92"/>
      <c r="F106" s="92"/>
      <c r="G106" s="224"/>
      <c r="H106" s="92"/>
      <c r="I106" s="92"/>
      <c r="J106" s="217"/>
      <c r="K106" s="217"/>
      <c r="L106" s="217"/>
      <c r="M106" s="217"/>
      <c r="N106" s="425"/>
      <c r="O106" s="538"/>
      <c r="P106" s="117"/>
      <c r="Q106" s="326"/>
      <c r="R106" s="220"/>
      <c r="S106" s="220"/>
      <c r="T106" s="220"/>
      <c r="U106" s="220"/>
    </row>
    <row r="107" spans="2:24" s="93" customFormat="1" ht="12.95" customHeight="1" x14ac:dyDescent="0.2">
      <c r="B107" s="92"/>
      <c r="C107" s="328" t="s">
        <v>6</v>
      </c>
      <c r="D107" s="92"/>
      <c r="E107" s="328" t="s">
        <v>238</v>
      </c>
      <c r="F107" s="92"/>
      <c r="G107" s="224"/>
      <c r="H107" s="92"/>
      <c r="I107" s="92"/>
      <c r="J107" s="372" t="s">
        <v>181</v>
      </c>
      <c r="K107" s="373" t="s">
        <v>180</v>
      </c>
      <c r="L107" s="330" t="s">
        <v>182</v>
      </c>
      <c r="M107" s="499" t="s">
        <v>351</v>
      </c>
      <c r="N107" s="426"/>
      <c r="O107" s="538"/>
      <c r="P107" s="117"/>
      <c r="Q107" s="130" t="s">
        <v>225</v>
      </c>
      <c r="R107" s="220"/>
      <c r="S107" s="220"/>
      <c r="T107" s="220"/>
      <c r="U107" s="220"/>
    </row>
    <row r="108" spans="2:24" s="93" customFormat="1" ht="12.95" customHeight="1" x14ac:dyDescent="0.2">
      <c r="B108" s="92"/>
      <c r="C108" s="680"/>
      <c r="D108" s="681"/>
      <c r="E108" s="674"/>
      <c r="F108" s="675"/>
      <c r="G108" s="675"/>
      <c r="H108" s="675"/>
      <c r="I108" s="676"/>
      <c r="J108" s="378"/>
      <c r="K108" s="341"/>
      <c r="L108" s="580">
        <f t="shared" ref="L108:L114" si="1">J108*K108</f>
        <v>0</v>
      </c>
      <c r="M108" s="590"/>
      <c r="N108" s="426"/>
      <c r="O108" s="831" t="s">
        <v>352</v>
      </c>
      <c r="P108" s="117"/>
      <c r="Q108" s="377" t="s">
        <v>220</v>
      </c>
      <c r="R108" s="220"/>
      <c r="S108" s="220"/>
      <c r="T108" s="220"/>
      <c r="U108" s="220"/>
      <c r="W108" s="116"/>
      <c r="X108" s="116"/>
    </row>
    <row r="109" spans="2:24" s="93" customFormat="1" ht="12.75" customHeight="1" x14ac:dyDescent="0.2">
      <c r="B109" s="92"/>
      <c r="C109" s="680"/>
      <c r="D109" s="681"/>
      <c r="E109" s="674"/>
      <c r="F109" s="675"/>
      <c r="G109" s="675"/>
      <c r="H109" s="675"/>
      <c r="I109" s="676"/>
      <c r="J109" s="378"/>
      <c r="K109" s="341"/>
      <c r="L109" s="580">
        <f t="shared" si="1"/>
        <v>0</v>
      </c>
      <c r="M109" s="590"/>
      <c r="N109" s="827" t="s">
        <v>353</v>
      </c>
      <c r="O109" s="831"/>
      <c r="P109" s="117"/>
      <c r="Q109" s="377" t="s">
        <v>221</v>
      </c>
      <c r="R109" s="220"/>
      <c r="S109" s="220"/>
      <c r="T109" s="220"/>
      <c r="U109" s="220"/>
    </row>
    <row r="110" spans="2:24" s="93" customFormat="1" ht="12.75" customHeight="1" x14ac:dyDescent="0.2">
      <c r="B110" s="92"/>
      <c r="C110" s="680"/>
      <c r="D110" s="681"/>
      <c r="E110" s="674"/>
      <c r="F110" s="675"/>
      <c r="G110" s="675"/>
      <c r="H110" s="675"/>
      <c r="I110" s="676"/>
      <c r="J110" s="378"/>
      <c r="K110" s="341"/>
      <c r="L110" s="580">
        <f t="shared" si="1"/>
        <v>0</v>
      </c>
      <c r="M110" s="590"/>
      <c r="N110" s="700"/>
      <c r="O110" s="831"/>
      <c r="P110" s="117"/>
      <c r="Q110" s="377" t="s">
        <v>222</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90"/>
      <c r="N111" s="700"/>
      <c r="O111" s="831"/>
      <c r="P111" s="117"/>
      <c r="Q111" s="377" t="s">
        <v>223</v>
      </c>
      <c r="R111" s="220"/>
      <c r="S111" s="220"/>
      <c r="T111" s="220"/>
      <c r="U111" s="220"/>
    </row>
    <row r="112" spans="2:24" s="93" customFormat="1" ht="12.95" customHeight="1" x14ac:dyDescent="0.2">
      <c r="B112" s="92"/>
      <c r="C112" s="680"/>
      <c r="D112" s="681"/>
      <c r="E112" s="674"/>
      <c r="F112" s="675"/>
      <c r="G112" s="675"/>
      <c r="H112" s="675"/>
      <c r="I112" s="676"/>
      <c r="J112" s="378"/>
      <c r="K112" s="341"/>
      <c r="L112" s="580">
        <f t="shared" si="1"/>
        <v>0</v>
      </c>
      <c r="M112" s="590"/>
      <c r="N112" s="700"/>
      <c r="O112" s="831"/>
      <c r="P112" s="117"/>
      <c r="Q112" s="377" t="s">
        <v>224</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90"/>
      <c r="N113" s="700"/>
      <c r="O113" s="831"/>
      <c r="P113" s="117"/>
      <c r="Q113" s="377" t="s">
        <v>8</v>
      </c>
      <c r="R113" s="220"/>
      <c r="S113" s="220"/>
      <c r="T113" s="220"/>
      <c r="U113" s="220"/>
    </row>
    <row r="114" spans="2:21" s="93" customFormat="1" ht="12.95" customHeight="1" thickBot="1" x14ac:dyDescent="0.25">
      <c r="B114" s="92"/>
      <c r="C114" s="680"/>
      <c r="D114" s="681"/>
      <c r="E114" s="674"/>
      <c r="F114" s="675"/>
      <c r="G114" s="675"/>
      <c r="H114" s="675"/>
      <c r="I114" s="676"/>
      <c r="J114" s="541"/>
      <c r="K114" s="341"/>
      <c r="L114" s="581">
        <f t="shared" si="1"/>
        <v>0</v>
      </c>
      <c r="M114" s="593"/>
      <c r="N114" s="828"/>
      <c r="O114" s="832"/>
      <c r="P114" s="117"/>
      <c r="R114" s="220"/>
      <c r="S114" s="220"/>
      <c r="T114" s="220"/>
      <c r="U114" s="220"/>
    </row>
    <row r="115" spans="2:21" s="93" customFormat="1" ht="12.95" customHeight="1" thickTop="1" x14ac:dyDescent="0.2">
      <c r="B115" s="92"/>
      <c r="C115" s="677" t="s">
        <v>179</v>
      </c>
      <c r="D115" s="678"/>
      <c r="E115" s="678"/>
      <c r="F115" s="678"/>
      <c r="G115" s="678"/>
      <c r="H115" s="678"/>
      <c r="I115" s="679"/>
      <c r="J115" s="536"/>
      <c r="K115" s="582">
        <f>SUM(K108:K114)</f>
        <v>0</v>
      </c>
      <c r="L115" s="578">
        <f>ROUND(SUM(L108:L114),0)</f>
        <v>0</v>
      </c>
      <c r="M115" s="578">
        <f>L115</f>
        <v>0</v>
      </c>
      <c r="N115" s="591"/>
      <c r="O115" s="592"/>
      <c r="P115" s="117"/>
      <c r="R115" s="220"/>
      <c r="S115" s="220"/>
      <c r="T115" s="220"/>
      <c r="U115" s="220"/>
    </row>
    <row r="116" spans="2:21" s="93" customFormat="1" ht="12.95" customHeight="1" x14ac:dyDescent="0.2">
      <c r="B116" s="92"/>
      <c r="C116" s="369"/>
      <c r="D116" s="412"/>
      <c r="E116" s="412"/>
      <c r="F116" s="412"/>
      <c r="G116" s="412"/>
      <c r="H116" s="412"/>
      <c r="I116" s="412"/>
      <c r="J116" s="414"/>
      <c r="K116" s="542"/>
      <c r="L116" s="413"/>
      <c r="M116" s="413"/>
      <c r="N116" s="376" t="str">
        <f>IF(N115=0,IF(L115=0,"","nouveau coût"),(L115-N115)/N115)</f>
        <v/>
      </c>
      <c r="O116" s="325" t="str">
        <f>IF(O115=0,"",(K115-O115)/O115)</f>
        <v/>
      </c>
      <c r="P116" s="117"/>
      <c r="R116" s="220"/>
      <c r="S116" s="220"/>
      <c r="T116" s="220"/>
      <c r="U116" s="220"/>
    </row>
    <row r="117" spans="2:21" s="93" customFormat="1" ht="12.95" customHeight="1" x14ac:dyDescent="0.2">
      <c r="B117" s="92"/>
      <c r="C117" s="369"/>
      <c r="D117" s="412"/>
      <c r="E117" s="412"/>
      <c r="F117" s="412"/>
      <c r="G117" s="412"/>
      <c r="H117" s="412"/>
      <c r="I117" s="412"/>
      <c r="J117" s="415"/>
      <c r="K117" s="376"/>
      <c r="L117" s="413"/>
      <c r="M117" s="413"/>
      <c r="N117" s="827" t="s">
        <v>353</v>
      </c>
      <c r="O117" s="829" t="s">
        <v>241</v>
      </c>
      <c r="P117" s="117"/>
      <c r="R117" s="220"/>
      <c r="S117" s="220"/>
      <c r="T117" s="220"/>
      <c r="U117" s="220"/>
    </row>
    <row r="118" spans="2:21" s="93" customFormat="1" ht="12.95" customHeight="1" x14ac:dyDescent="0.2">
      <c r="B118" s="324" t="s">
        <v>184</v>
      </c>
      <c r="C118" s="92"/>
      <c r="D118" s="92"/>
      <c r="E118" s="92"/>
      <c r="F118" s="92"/>
      <c r="G118" s="224"/>
      <c r="H118" s="92"/>
      <c r="I118" s="92"/>
      <c r="J118" s="217"/>
      <c r="K118" s="217"/>
      <c r="L118" s="217"/>
      <c r="M118" s="217"/>
      <c r="N118" s="700"/>
      <c r="O118" s="830"/>
      <c r="P118" s="117"/>
      <c r="Q118" s="326"/>
      <c r="R118" s="220"/>
      <c r="S118" s="220"/>
      <c r="T118" s="220"/>
      <c r="U118" s="220"/>
    </row>
    <row r="119" spans="2:21" s="93" customFormat="1" ht="12.95" customHeight="1" x14ac:dyDescent="0.2">
      <c r="B119" s="92"/>
      <c r="C119" s="328" t="s">
        <v>6</v>
      </c>
      <c r="D119" s="92"/>
      <c r="E119" s="328" t="s">
        <v>238</v>
      </c>
      <c r="F119" s="92"/>
      <c r="G119" s="224"/>
      <c r="H119" s="92"/>
      <c r="I119" s="92"/>
      <c r="J119" s="372" t="s">
        <v>181</v>
      </c>
      <c r="K119" s="373" t="s">
        <v>180</v>
      </c>
      <c r="L119" s="330" t="s">
        <v>182</v>
      </c>
      <c r="M119" s="499" t="s">
        <v>351</v>
      </c>
      <c r="N119" s="700"/>
      <c r="O119" s="830"/>
      <c r="P119" s="117"/>
      <c r="Q119" s="326"/>
      <c r="R119" s="130"/>
      <c r="S119" s="220"/>
      <c r="T119" s="220"/>
      <c r="U119" s="220"/>
    </row>
    <row r="120" spans="2:21" s="93" customFormat="1" ht="12.95" customHeight="1" x14ac:dyDescent="0.2">
      <c r="B120" s="92"/>
      <c r="C120" s="680"/>
      <c r="D120" s="681"/>
      <c r="E120" s="674"/>
      <c r="F120" s="675"/>
      <c r="G120" s="675"/>
      <c r="H120" s="675"/>
      <c r="I120" s="676"/>
      <c r="J120" s="338"/>
      <c r="K120" s="341"/>
      <c r="L120" s="580">
        <f>J120*K120</f>
        <v>0</v>
      </c>
      <c r="M120" s="590"/>
      <c r="N120" s="700"/>
      <c r="O120" s="830"/>
      <c r="P120" s="117"/>
      <c r="Q120" s="326"/>
      <c r="R120" s="22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90"/>
      <c r="N121" s="700"/>
      <c r="O121" s="830"/>
      <c r="P121" s="117"/>
      <c r="Q121" s="326"/>
      <c r="R121" s="220"/>
      <c r="S121" s="220"/>
      <c r="T121" s="220"/>
      <c r="U121" s="220"/>
    </row>
    <row r="122" spans="2:21" s="93" customFormat="1" ht="12.95" customHeight="1" thickBot="1" x14ac:dyDescent="0.25">
      <c r="B122" s="92"/>
      <c r="C122" s="680"/>
      <c r="D122" s="681"/>
      <c r="E122" s="674"/>
      <c r="F122" s="675"/>
      <c r="G122" s="675"/>
      <c r="H122" s="675"/>
      <c r="I122" s="676"/>
      <c r="J122" s="338"/>
      <c r="K122" s="341"/>
      <c r="L122" s="581">
        <f>J122*K122</f>
        <v>0</v>
      </c>
      <c r="M122" s="593"/>
      <c r="N122" s="828"/>
      <c r="O122" s="830"/>
      <c r="P122" s="117"/>
      <c r="Q122" s="326"/>
      <c r="R122" s="220"/>
      <c r="S122" s="220"/>
      <c r="T122" s="220"/>
      <c r="U122" s="220"/>
    </row>
    <row r="123" spans="2:21" s="93" customFormat="1" ht="12.75" customHeight="1" thickTop="1" x14ac:dyDescent="0.2">
      <c r="B123" s="92"/>
      <c r="C123" s="677" t="s">
        <v>179</v>
      </c>
      <c r="D123" s="678"/>
      <c r="E123" s="678"/>
      <c r="F123" s="678"/>
      <c r="G123" s="678"/>
      <c r="H123" s="678"/>
      <c r="I123" s="679"/>
      <c r="J123" s="217"/>
      <c r="K123" s="582">
        <f>SUM(K120:K122)</f>
        <v>0</v>
      </c>
      <c r="L123" s="578">
        <f>ROUND(SUM(L120:L122),0)</f>
        <v>0</v>
      </c>
      <c r="M123" s="578">
        <v>0</v>
      </c>
      <c r="N123" s="591"/>
      <c r="O123" s="592"/>
      <c r="P123" s="117"/>
      <c r="Q123" s="326"/>
      <c r="R123" s="220"/>
      <c r="S123" s="220"/>
      <c r="T123" s="220"/>
      <c r="U123" s="220"/>
    </row>
    <row r="124" spans="2:21" s="93" customFormat="1" ht="12.75" customHeight="1" x14ac:dyDescent="0.2">
      <c r="B124" s="92"/>
      <c r="C124" s="369"/>
      <c r="D124" s="412"/>
      <c r="E124" s="412"/>
      <c r="F124" s="412"/>
      <c r="G124" s="412"/>
      <c r="H124" s="412"/>
      <c r="I124" s="412"/>
      <c r="J124" s="414"/>
      <c r="K124" s="542"/>
      <c r="L124" s="413"/>
      <c r="M124" s="413"/>
      <c r="N124" s="376" t="str">
        <f>IF(N123=0,IF(L123=0,"","nouveau coût"),(L123-N123)/N123)</f>
        <v/>
      </c>
      <c r="O124" s="325" t="str">
        <f>IF(O123=0,"",(K123-O123)/O123)</f>
        <v/>
      </c>
      <c r="P124" s="117"/>
      <c r="Q124" s="326"/>
      <c r="R124" s="220"/>
      <c r="S124" s="220"/>
      <c r="T124" s="220"/>
      <c r="U124" s="220"/>
    </row>
    <row r="125" spans="2:21" s="93" customFormat="1" ht="12.75" customHeight="1" x14ac:dyDescent="0.2">
      <c r="B125" s="92"/>
      <c r="C125" s="369"/>
      <c r="D125" s="412"/>
      <c r="E125" s="412"/>
      <c r="F125" s="412"/>
      <c r="G125" s="412"/>
      <c r="H125" s="412"/>
      <c r="I125" s="412"/>
      <c r="J125" s="415"/>
      <c r="K125" s="376"/>
      <c r="L125" s="413"/>
      <c r="M125" s="413"/>
      <c r="N125" s="427"/>
      <c r="O125" s="538"/>
      <c r="P125" s="117"/>
      <c r="Q125" s="326"/>
      <c r="R125" s="220"/>
      <c r="S125" s="220"/>
      <c r="T125" s="220"/>
      <c r="U125" s="220"/>
    </row>
    <row r="126" spans="2:21" s="93" customFormat="1" ht="12.95" customHeight="1" x14ac:dyDescent="0.2">
      <c r="B126" s="324" t="s">
        <v>7</v>
      </c>
      <c r="C126" s="92"/>
      <c r="D126" s="92"/>
      <c r="E126" s="92"/>
      <c r="F126" s="92"/>
      <c r="G126" s="224"/>
      <c r="H126" s="92"/>
      <c r="I126" s="92"/>
      <c r="J126" s="217"/>
      <c r="K126" s="217"/>
      <c r="L126" s="217"/>
      <c r="M126" s="217"/>
      <c r="N126" s="827" t="s">
        <v>353</v>
      </c>
      <c r="O126" s="538"/>
      <c r="P126" s="117"/>
      <c r="Q126" s="326"/>
      <c r="R126" s="220"/>
      <c r="S126" s="220"/>
      <c r="T126" s="220"/>
      <c r="U126" s="220"/>
    </row>
    <row r="127" spans="2:21" s="93" customFormat="1" ht="12.95" customHeight="1" x14ac:dyDescent="0.2">
      <c r="B127" s="92"/>
      <c r="C127" s="328" t="s">
        <v>4</v>
      </c>
      <c r="D127" s="92"/>
      <c r="E127" s="92"/>
      <c r="F127" s="92"/>
      <c r="G127" s="224"/>
      <c r="H127" s="92"/>
      <c r="I127" s="92"/>
      <c r="J127" s="217"/>
      <c r="K127" s="217"/>
      <c r="L127" s="329" t="s">
        <v>182</v>
      </c>
      <c r="M127" s="499" t="s">
        <v>351</v>
      </c>
      <c r="N127" s="700"/>
      <c r="O127" s="538"/>
      <c r="P127" s="117"/>
      <c r="Q127" s="326"/>
      <c r="R127" s="220"/>
      <c r="S127" s="220"/>
      <c r="T127" s="220"/>
      <c r="U127" s="220"/>
    </row>
    <row r="128" spans="2:21" s="93" customFormat="1" ht="12.95" customHeight="1" x14ac:dyDescent="0.2">
      <c r="B128" s="92"/>
      <c r="C128" s="344"/>
      <c r="D128" s="345"/>
      <c r="E128" s="345"/>
      <c r="F128" s="345"/>
      <c r="G128" s="345"/>
      <c r="H128" s="345"/>
      <c r="I128" s="337"/>
      <c r="J128" s="217"/>
      <c r="K128" s="217"/>
      <c r="L128" s="339"/>
      <c r="M128" s="339"/>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339"/>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339"/>
      <c r="N130" s="700"/>
      <c r="O130" s="538"/>
      <c r="P130" s="117"/>
      <c r="Q130" s="326"/>
      <c r="R130" s="220"/>
      <c r="S130" s="220"/>
      <c r="T130" s="220"/>
      <c r="U130" s="220"/>
    </row>
    <row r="131" spans="2:21" s="93" customFormat="1" ht="12.95" customHeight="1" thickBot="1" x14ac:dyDescent="0.25">
      <c r="B131" s="92"/>
      <c r="C131" s="346"/>
      <c r="D131" s="347"/>
      <c r="E131" s="347"/>
      <c r="F131" s="347"/>
      <c r="G131" s="347"/>
      <c r="H131" s="347"/>
      <c r="I131" s="348"/>
      <c r="J131" s="217"/>
      <c r="K131" s="217"/>
      <c r="L131" s="340"/>
      <c r="M131" s="340"/>
      <c r="N131" s="828"/>
      <c r="O131" s="538"/>
      <c r="P131" s="117"/>
      <c r="Q131" s="326"/>
      <c r="R131" s="220"/>
      <c r="S131" s="220"/>
      <c r="T131" s="220"/>
      <c r="U131" s="220"/>
    </row>
    <row r="132" spans="2:21" s="93" customFormat="1" ht="12.95" customHeight="1" thickTop="1" x14ac:dyDescent="0.2">
      <c r="B132" s="92"/>
      <c r="C132" s="349" t="s">
        <v>179</v>
      </c>
      <c r="D132" s="350"/>
      <c r="E132" s="350"/>
      <c r="F132" s="350"/>
      <c r="G132" s="350"/>
      <c r="H132" s="350"/>
      <c r="I132" s="351"/>
      <c r="J132" s="217"/>
      <c r="K132" s="217"/>
      <c r="L132" s="578">
        <f>ROUND(SUM(L128:L131),0)</f>
        <v>0</v>
      </c>
      <c r="M132" s="578">
        <f>L132</f>
        <v>0</v>
      </c>
      <c r="N132" s="594"/>
      <c r="O132" s="538"/>
      <c r="P132" s="117"/>
      <c r="Q132" s="326"/>
      <c r="R132" s="220"/>
      <c r="S132" s="220"/>
      <c r="T132" s="220"/>
      <c r="U132" s="220"/>
    </row>
    <row r="133" spans="2:21" s="93" customFormat="1" ht="12.95" customHeight="1" x14ac:dyDescent="0.2">
      <c r="B133" s="92"/>
      <c r="C133" s="369"/>
      <c r="D133" s="369"/>
      <c r="E133" s="369"/>
      <c r="F133" s="369"/>
      <c r="G133" s="369"/>
      <c r="H133" s="369"/>
      <c r="I133" s="369"/>
      <c r="J133" s="217"/>
      <c r="K133" s="217"/>
      <c r="L133" s="413"/>
      <c r="M133" s="413"/>
      <c r="N133" s="376" t="str">
        <f>IF(N132=0,IF(L132=0,"","nouveau coût"),(L132-N132)/N132)</f>
        <v/>
      </c>
      <c r="O133" s="325"/>
      <c r="P133" s="117"/>
      <c r="Q133" s="326"/>
      <c r="R133" s="220"/>
      <c r="S133" s="220"/>
      <c r="T133" s="220"/>
      <c r="U133" s="220"/>
    </row>
    <row r="134" spans="2:21" s="93" customFormat="1" ht="12.95" customHeight="1" x14ac:dyDescent="0.2">
      <c r="B134" s="324" t="s">
        <v>190</v>
      </c>
      <c r="C134" s="92"/>
      <c r="D134" s="92"/>
      <c r="E134" s="92"/>
      <c r="F134" s="92"/>
      <c r="G134" s="224"/>
      <c r="H134" s="92"/>
      <c r="I134" s="92"/>
      <c r="J134" s="217"/>
      <c r="K134" s="217"/>
      <c r="L134" s="217"/>
      <c r="M134" s="217"/>
      <c r="N134" s="823" t="s">
        <v>354</v>
      </c>
      <c r="O134" s="538"/>
      <c r="P134" s="117"/>
      <c r="Q134" s="326"/>
      <c r="R134" s="220"/>
      <c r="S134" s="220"/>
      <c r="T134" s="220"/>
      <c r="U134" s="220"/>
    </row>
    <row r="135" spans="2:21" s="93" customFormat="1" ht="12.95" customHeight="1" x14ac:dyDescent="0.2">
      <c r="B135" s="92"/>
      <c r="C135" s="328" t="s">
        <v>4</v>
      </c>
      <c r="D135" s="92"/>
      <c r="E135" s="92"/>
      <c r="F135" s="92"/>
      <c r="G135" s="224"/>
      <c r="H135" s="92"/>
      <c r="I135" s="92"/>
      <c r="J135" s="217"/>
      <c r="K135" s="217"/>
      <c r="L135" s="329" t="s">
        <v>182</v>
      </c>
      <c r="M135" s="499" t="s">
        <v>351</v>
      </c>
      <c r="N135" s="824"/>
      <c r="O135" s="538"/>
      <c r="P135" s="117"/>
      <c r="Q135" s="326"/>
      <c r="R135" s="220"/>
      <c r="S135" s="220"/>
      <c r="T135" s="220"/>
      <c r="U135" s="220"/>
    </row>
    <row r="136" spans="2:21" s="93" customFormat="1" ht="12.95" customHeight="1" x14ac:dyDescent="0.2">
      <c r="B136" s="92"/>
      <c r="C136" s="444" t="s">
        <v>205</v>
      </c>
      <c r="D136" s="445"/>
      <c r="E136" s="445"/>
      <c r="F136" s="445"/>
      <c r="G136" s="445"/>
      <c r="H136" s="445"/>
      <c r="I136" s="446"/>
      <c r="J136" s="217"/>
      <c r="K136" s="217"/>
      <c r="L136" s="339"/>
      <c r="M136" s="339"/>
      <c r="N136" s="824"/>
      <c r="O136" s="538"/>
      <c r="P136" s="117"/>
      <c r="Q136" s="326"/>
      <c r="R136" s="220"/>
      <c r="S136" s="220"/>
      <c r="T136" s="220"/>
      <c r="U136" s="220"/>
    </row>
    <row r="137" spans="2:21" s="93" customFormat="1" ht="12.95" customHeight="1" x14ac:dyDescent="0.2">
      <c r="B137" s="92"/>
      <c r="C137" s="444" t="s">
        <v>226</v>
      </c>
      <c r="D137" s="445"/>
      <c r="E137" s="445"/>
      <c r="F137" s="445"/>
      <c r="G137" s="445"/>
      <c r="H137" s="445"/>
      <c r="I137" s="446"/>
      <c r="J137" s="217"/>
      <c r="K137" s="217"/>
      <c r="L137" s="339"/>
      <c r="M137" s="339"/>
      <c r="N137" s="824"/>
      <c r="O137" s="538"/>
      <c r="P137" s="117"/>
      <c r="Q137" s="326"/>
      <c r="R137" s="220"/>
      <c r="S137" s="220"/>
      <c r="T137" s="220"/>
      <c r="U137" s="220"/>
    </row>
    <row r="138" spans="2:21" s="93" customFormat="1" ht="12.95" customHeight="1" thickBot="1" x14ac:dyDescent="0.25">
      <c r="B138" s="92"/>
      <c r="C138" s="447" t="s">
        <v>204</v>
      </c>
      <c r="D138" s="448"/>
      <c r="E138" s="448"/>
      <c r="F138" s="448"/>
      <c r="G138" s="448"/>
      <c r="H138" s="448"/>
      <c r="I138" s="449"/>
      <c r="J138" s="217"/>
      <c r="K138" s="217"/>
      <c r="L138" s="340"/>
      <c r="M138" s="340"/>
      <c r="N138" s="825"/>
      <c r="O138" s="538"/>
      <c r="P138" s="117"/>
      <c r="Q138" s="326"/>
      <c r="R138" s="220"/>
      <c r="S138" s="220"/>
      <c r="T138" s="220"/>
      <c r="U138" s="220"/>
    </row>
    <row r="139" spans="2:21" s="93" customFormat="1" ht="12.95" customHeight="1" thickTop="1" x14ac:dyDescent="0.2">
      <c r="B139" s="92"/>
      <c r="C139" s="349" t="s">
        <v>179</v>
      </c>
      <c r="D139" s="350"/>
      <c r="E139" s="350"/>
      <c r="F139" s="350"/>
      <c r="G139" s="350"/>
      <c r="H139" s="350"/>
      <c r="I139" s="351"/>
      <c r="J139" s="217"/>
      <c r="K139" s="217"/>
      <c r="L139" s="578">
        <f>ROUND(SUM(L136:L138),0)</f>
        <v>0</v>
      </c>
      <c r="M139" s="578">
        <f>L139</f>
        <v>0</v>
      </c>
      <c r="N139" s="594"/>
      <c r="O139" s="538"/>
      <c r="P139" s="117"/>
      <c r="Q139" s="326"/>
      <c r="R139" s="220"/>
      <c r="S139" s="220"/>
      <c r="T139" s="220"/>
      <c r="U139" s="220"/>
    </row>
    <row r="140" spans="2:21" s="93" customFormat="1" ht="12.95" customHeight="1" x14ac:dyDescent="0.2">
      <c r="B140" s="92"/>
      <c r="C140" s="369"/>
      <c r="D140" s="369"/>
      <c r="E140" s="369"/>
      <c r="F140" s="369"/>
      <c r="G140" s="369"/>
      <c r="H140" s="369"/>
      <c r="I140" s="369"/>
      <c r="J140" s="217"/>
      <c r="K140" s="217"/>
      <c r="L140" s="413"/>
      <c r="M140" s="413"/>
      <c r="N140" s="376" t="str">
        <f>IF(N139=0,IF(L139=0,"","nouveau coût"),(L139-N139)/N139)</f>
        <v/>
      </c>
      <c r="O140" s="325"/>
      <c r="P140" s="117"/>
      <c r="Q140" s="326"/>
      <c r="R140" s="220"/>
      <c r="S140" s="220"/>
      <c r="T140" s="220"/>
      <c r="U140" s="220"/>
    </row>
    <row r="141" spans="2:21" s="93" customFormat="1" ht="12.95" customHeight="1" x14ac:dyDescent="0.2">
      <c r="B141" s="324" t="s">
        <v>236</v>
      </c>
      <c r="C141" s="92"/>
      <c r="D141" s="92"/>
      <c r="E141" s="92"/>
      <c r="F141" s="92"/>
      <c r="G141" s="224"/>
      <c r="H141" s="92"/>
      <c r="I141" s="92"/>
      <c r="J141" s="217"/>
      <c r="K141" s="217"/>
      <c r="L141" s="217"/>
      <c r="M141" s="217"/>
      <c r="N141" s="425"/>
      <c r="O141" s="538"/>
      <c r="P141" s="117"/>
      <c r="Q141" s="326"/>
      <c r="R141" s="220"/>
      <c r="S141" s="220"/>
      <c r="T141" s="220"/>
      <c r="U141" s="220"/>
    </row>
    <row r="142" spans="2:21" s="93" customFormat="1" ht="12.95" customHeight="1" x14ac:dyDescent="0.2">
      <c r="B142" s="92"/>
      <c r="C142" s="328" t="s">
        <v>4</v>
      </c>
      <c r="D142" s="92"/>
      <c r="E142" s="92"/>
      <c r="F142" s="92"/>
      <c r="G142" s="224"/>
      <c r="H142" s="92"/>
      <c r="I142" s="92"/>
      <c r="J142" s="217"/>
      <c r="K142" s="217"/>
      <c r="L142" s="329" t="s">
        <v>182</v>
      </c>
      <c r="M142" s="499" t="s">
        <v>351</v>
      </c>
      <c r="N142" s="827" t="s">
        <v>353</v>
      </c>
      <c r="O142" s="538"/>
      <c r="P142" s="117"/>
      <c r="Q142" s="326"/>
      <c r="R142" s="220"/>
      <c r="S142" s="220"/>
      <c r="T142" s="220"/>
      <c r="U142" s="220"/>
    </row>
    <row r="143" spans="2:21" s="93" customFormat="1" ht="12.95" customHeight="1" x14ac:dyDescent="0.2">
      <c r="B143" s="92"/>
      <c r="C143" s="344"/>
      <c r="D143" s="345"/>
      <c r="E143" s="345"/>
      <c r="F143" s="345"/>
      <c r="G143" s="345"/>
      <c r="H143" s="345"/>
      <c r="I143" s="337"/>
      <c r="J143" s="217"/>
      <c r="K143" s="217"/>
      <c r="L143" s="339"/>
      <c r="M143" s="339"/>
      <c r="N143" s="700"/>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339"/>
      <c r="N144" s="700"/>
      <c r="O144" s="538"/>
      <c r="P144" s="117"/>
      <c r="Q144" s="326"/>
      <c r="R144" s="220"/>
      <c r="S144" s="220"/>
      <c r="T144" s="220"/>
      <c r="U144" s="220"/>
    </row>
    <row r="145" spans="2:23" s="93" customFormat="1" ht="12.95" customHeight="1" x14ac:dyDescent="0.2">
      <c r="B145" s="92"/>
      <c r="C145" s="344"/>
      <c r="D145" s="345"/>
      <c r="E145" s="345"/>
      <c r="F145" s="345"/>
      <c r="G145" s="345"/>
      <c r="H145" s="345"/>
      <c r="I145" s="337"/>
      <c r="J145" s="217"/>
      <c r="K145" s="217"/>
      <c r="L145" s="339"/>
      <c r="M145" s="339"/>
      <c r="N145" s="700"/>
      <c r="O145" s="538"/>
      <c r="P145" s="117"/>
      <c r="Q145" s="326"/>
      <c r="R145" s="220"/>
      <c r="S145" s="220"/>
      <c r="T145" s="220"/>
      <c r="U145" s="220"/>
    </row>
    <row r="146" spans="2:23" s="93" customFormat="1" ht="12.95" customHeight="1" x14ac:dyDescent="0.2">
      <c r="B146" s="92"/>
      <c r="C146" s="344"/>
      <c r="D146" s="345"/>
      <c r="E146" s="345"/>
      <c r="F146" s="345"/>
      <c r="G146" s="345"/>
      <c r="H146" s="345"/>
      <c r="I146" s="337"/>
      <c r="J146" s="217"/>
      <c r="K146" s="217"/>
      <c r="L146" s="339"/>
      <c r="M146" s="339"/>
      <c r="N146" s="700"/>
      <c r="O146" s="538"/>
      <c r="P146" s="117"/>
      <c r="Q146" s="326"/>
      <c r="R146" s="220"/>
      <c r="S146" s="220"/>
      <c r="T146" s="220"/>
      <c r="U146" s="220"/>
    </row>
    <row r="147" spans="2:23" s="93" customFormat="1" ht="12.95" customHeight="1" thickBot="1" x14ac:dyDescent="0.25">
      <c r="B147" s="92"/>
      <c r="C147" s="346"/>
      <c r="D147" s="347"/>
      <c r="E147" s="347"/>
      <c r="F147" s="347"/>
      <c r="G147" s="347"/>
      <c r="H147" s="347"/>
      <c r="I147" s="348"/>
      <c r="J147" s="217"/>
      <c r="K147" s="217"/>
      <c r="L147" s="340"/>
      <c r="M147" s="340"/>
      <c r="N147" s="828"/>
      <c r="O147" s="538"/>
      <c r="P147" s="117"/>
      <c r="Q147" s="326"/>
      <c r="R147" s="220"/>
      <c r="S147" s="220"/>
      <c r="T147" s="220"/>
      <c r="U147" s="220"/>
    </row>
    <row r="148" spans="2:23" s="93" customFormat="1" ht="12.95" customHeight="1" thickTop="1" x14ac:dyDescent="0.2">
      <c r="B148" s="92"/>
      <c r="C148" s="349" t="s">
        <v>179</v>
      </c>
      <c r="D148" s="350"/>
      <c r="E148" s="350"/>
      <c r="F148" s="350"/>
      <c r="G148" s="350"/>
      <c r="H148" s="350"/>
      <c r="I148" s="351"/>
      <c r="J148" s="217"/>
      <c r="K148" s="217"/>
      <c r="L148" s="578">
        <f>ROUND(SUM(L143:L147),0)</f>
        <v>0</v>
      </c>
      <c r="M148" s="578">
        <f>L148</f>
        <v>0</v>
      </c>
      <c r="N148" s="594"/>
      <c r="O148" s="538"/>
      <c r="P148" s="117"/>
      <c r="Q148" s="326"/>
      <c r="R148" s="220"/>
      <c r="S148" s="220"/>
      <c r="T148" s="220"/>
      <c r="U148" s="220"/>
    </row>
    <row r="149" spans="2:23" s="93" customFormat="1" ht="12.95" customHeight="1" x14ac:dyDescent="0.2">
      <c r="B149" s="92"/>
      <c r="C149" s="369"/>
      <c r="D149" s="369"/>
      <c r="E149" s="369"/>
      <c r="F149" s="369"/>
      <c r="G149" s="369"/>
      <c r="H149" s="369"/>
      <c r="I149" s="369"/>
      <c r="J149" s="217"/>
      <c r="K149" s="217"/>
      <c r="L149" s="413"/>
      <c r="M149" s="413"/>
      <c r="N149" s="376" t="str">
        <f>IF(N148=0,IF(L148=0,"","nouveau coût"),(L148-N148)/N148)</f>
        <v/>
      </c>
      <c r="O149" s="325"/>
      <c r="P149" s="117"/>
      <c r="Q149" s="326"/>
      <c r="R149" s="220"/>
      <c r="S149" s="220"/>
      <c r="T149" s="220"/>
      <c r="U149" s="220"/>
    </row>
    <row r="150" spans="2:23" s="93" customFormat="1" ht="12.95" customHeight="1" x14ac:dyDescent="0.2">
      <c r="B150" s="324" t="s">
        <v>191</v>
      </c>
      <c r="C150" s="92"/>
      <c r="D150" s="92"/>
      <c r="E150" s="92"/>
      <c r="F150" s="92"/>
      <c r="G150" s="224"/>
      <c r="H150" s="92"/>
      <c r="I150" s="92"/>
      <c r="J150" s="217"/>
      <c r="K150" s="217"/>
      <c r="L150" s="305"/>
      <c r="M150" s="305"/>
      <c r="N150" s="827" t="s">
        <v>353</v>
      </c>
      <c r="O150" s="538"/>
      <c r="P150" s="117"/>
      <c r="Q150" s="326"/>
      <c r="R150" s="220"/>
      <c r="S150" s="220"/>
      <c r="T150" s="220"/>
      <c r="U150" s="220"/>
    </row>
    <row r="151" spans="2:23" s="93" customFormat="1" ht="12.95" customHeight="1" x14ac:dyDescent="0.2">
      <c r="B151" s="92"/>
      <c r="C151" s="328" t="s">
        <v>4</v>
      </c>
      <c r="D151" s="92"/>
      <c r="E151" s="92"/>
      <c r="F151" s="92"/>
      <c r="G151" s="224"/>
      <c r="H151" s="92"/>
      <c r="I151" s="92"/>
      <c r="J151" s="367" t="s">
        <v>206</v>
      </c>
      <c r="K151" s="367" t="s">
        <v>207</v>
      </c>
      <c r="L151" s="329" t="s">
        <v>182</v>
      </c>
      <c r="M151" s="499" t="s">
        <v>351</v>
      </c>
      <c r="N151" s="700"/>
      <c r="O151" s="538"/>
      <c r="P151" s="117"/>
      <c r="Q151" s="326"/>
      <c r="R151" s="220"/>
      <c r="S151" s="220"/>
      <c r="T151" s="220"/>
      <c r="U151" s="220"/>
    </row>
    <row r="152" spans="2:23" s="93" customFormat="1" ht="12.95" customHeight="1" x14ac:dyDescent="0.2">
      <c r="B152" s="92"/>
      <c r="C152" s="344"/>
      <c r="D152" s="345"/>
      <c r="E152" s="345"/>
      <c r="F152" s="345"/>
      <c r="G152" s="345"/>
      <c r="H152" s="345"/>
      <c r="I152" s="337"/>
      <c r="J152" s="338"/>
      <c r="K152" s="339"/>
      <c r="L152" s="583">
        <f>J152*K152</f>
        <v>0</v>
      </c>
      <c r="M152" s="366"/>
      <c r="N152" s="700"/>
      <c r="O152" s="538"/>
      <c r="P152" s="117"/>
      <c r="Q152" s="326"/>
      <c r="R152" s="220"/>
      <c r="S152" s="220"/>
      <c r="T152" s="220"/>
      <c r="U152" s="220"/>
    </row>
    <row r="153" spans="2:23" s="93" customFormat="1" ht="12.95" customHeight="1" x14ac:dyDescent="0.2">
      <c r="B153" s="92"/>
      <c r="C153" s="344"/>
      <c r="D153" s="345"/>
      <c r="E153" s="345"/>
      <c r="F153" s="345"/>
      <c r="G153" s="345"/>
      <c r="H153" s="345"/>
      <c r="I153" s="337"/>
      <c r="J153" s="338"/>
      <c r="K153" s="339"/>
      <c r="L153" s="583">
        <f>J153*K153</f>
        <v>0</v>
      </c>
      <c r="M153" s="366"/>
      <c r="N153" s="700"/>
      <c r="O153" s="538"/>
      <c r="P153" s="117"/>
      <c r="Q153" s="326"/>
      <c r="R153" s="220"/>
      <c r="S153" s="220"/>
      <c r="T153" s="220"/>
      <c r="U153" s="220"/>
    </row>
    <row r="154" spans="2:23" s="93" customFormat="1" ht="12.95" customHeight="1" x14ac:dyDescent="0.2">
      <c r="B154" s="92"/>
      <c r="C154" s="344"/>
      <c r="D154" s="345"/>
      <c r="E154" s="345"/>
      <c r="F154" s="345"/>
      <c r="G154" s="345"/>
      <c r="H154" s="345"/>
      <c r="I154" s="337"/>
      <c r="J154" s="217"/>
      <c r="K154" s="217"/>
      <c r="L154" s="339"/>
      <c r="M154" s="339"/>
      <c r="N154" s="700"/>
      <c r="O154" s="538"/>
      <c r="P154" s="117"/>
      <c r="Q154" s="326"/>
      <c r="R154" s="220"/>
      <c r="S154" s="220"/>
      <c r="T154" s="220"/>
      <c r="U154" s="220"/>
    </row>
    <row r="155" spans="2:23" s="93" customFormat="1" ht="12.95" customHeight="1" thickBot="1" x14ac:dyDescent="0.25">
      <c r="B155" s="92"/>
      <c r="C155" s="346"/>
      <c r="D155" s="347"/>
      <c r="E155" s="347"/>
      <c r="F155" s="347"/>
      <c r="G155" s="347"/>
      <c r="H155" s="347"/>
      <c r="I155" s="348"/>
      <c r="J155" s="217"/>
      <c r="K155" s="217"/>
      <c r="L155" s="340"/>
      <c r="M155" s="340"/>
      <c r="N155" s="828"/>
      <c r="O155" s="538"/>
      <c r="P155" s="117"/>
      <c r="Q155" s="326"/>
      <c r="R155" s="220"/>
      <c r="S155" s="220"/>
      <c r="T155" s="220"/>
      <c r="U155" s="220"/>
    </row>
    <row r="156" spans="2:23" s="93" customFormat="1" ht="12.95" customHeight="1" thickTop="1" x14ac:dyDescent="0.2">
      <c r="B156" s="92"/>
      <c r="C156" s="349" t="s">
        <v>179</v>
      </c>
      <c r="D156" s="350"/>
      <c r="E156" s="350"/>
      <c r="F156" s="350"/>
      <c r="G156" s="350"/>
      <c r="H156" s="350"/>
      <c r="I156" s="351"/>
      <c r="J156" s="217"/>
      <c r="K156" s="217"/>
      <c r="L156" s="578">
        <f>ROUND(SUM(L152:L155),0)</f>
        <v>0</v>
      </c>
      <c r="M156" s="578">
        <f>L156</f>
        <v>0</v>
      </c>
      <c r="N156" s="594"/>
      <c r="O156" s="538"/>
      <c r="P156" s="117"/>
      <c r="Q156" s="326"/>
      <c r="R156" s="220"/>
      <c r="S156" s="220"/>
      <c r="T156" s="220"/>
      <c r="U156" s="220"/>
    </row>
    <row r="157" spans="2:23" s="93" customFormat="1" ht="12.95" customHeight="1" x14ac:dyDescent="0.2">
      <c r="B157" s="92"/>
      <c r="C157" s="369"/>
      <c r="D157" s="369"/>
      <c r="E157" s="369"/>
      <c r="F157" s="369"/>
      <c r="G157" s="369"/>
      <c r="H157" s="369"/>
      <c r="I157" s="369"/>
      <c r="J157" s="217"/>
      <c r="K157" s="217"/>
      <c r="L157" s="413"/>
      <c r="M157" s="413"/>
      <c r="N157" s="376" t="str">
        <f>IF(N156=0,IF(L156=0,"","nouveau coût"),(L156-N156)/N156)</f>
        <v/>
      </c>
      <c r="O157" s="325"/>
      <c r="P157" s="130" t="s">
        <v>245</v>
      </c>
      <c r="Q157" s="326"/>
      <c r="R157" s="220"/>
      <c r="S157" s="220"/>
      <c r="T157" s="220"/>
      <c r="U157" s="220"/>
    </row>
    <row r="158" spans="2:23" s="93" customFormat="1" ht="12.95" customHeight="1" x14ac:dyDescent="0.2">
      <c r="B158" s="324" t="s">
        <v>208</v>
      </c>
      <c r="C158" s="92"/>
      <c r="D158" s="92"/>
      <c r="E158" s="92"/>
      <c r="F158" s="92"/>
      <c r="G158" s="224"/>
      <c r="H158" s="92"/>
      <c r="I158" s="92"/>
      <c r="J158" s="217"/>
      <c r="K158" s="217"/>
      <c r="L158" s="305"/>
      <c r="M158" s="305"/>
      <c r="N158" s="823" t="s">
        <v>355</v>
      </c>
      <c r="O158" s="538"/>
      <c r="P158" s="117"/>
      <c r="Q158" s="326"/>
      <c r="R158" s="220"/>
      <c r="S158" s="220"/>
      <c r="T158" s="220"/>
      <c r="U158" s="220"/>
    </row>
    <row r="159" spans="2:23" s="93" customFormat="1" ht="12.95" customHeight="1" x14ac:dyDescent="0.2">
      <c r="B159" s="92"/>
      <c r="C159" s="328" t="s">
        <v>4</v>
      </c>
      <c r="D159" s="92"/>
      <c r="E159" s="92"/>
      <c r="F159" s="92"/>
      <c r="G159" s="224"/>
      <c r="H159" s="92"/>
      <c r="I159" s="92"/>
      <c r="J159" s="217"/>
      <c r="K159" s="367" t="s">
        <v>211</v>
      </c>
      <c r="L159" s="329" t="s">
        <v>182</v>
      </c>
      <c r="M159" s="499" t="s">
        <v>351</v>
      </c>
      <c r="N159" s="789"/>
      <c r="O159" s="538"/>
      <c r="P159" s="367" t="s">
        <v>211</v>
      </c>
      <c r="Q159" s="329" t="s">
        <v>182</v>
      </c>
      <c r="R159" s="220"/>
      <c r="S159" s="220"/>
      <c r="T159" s="220"/>
      <c r="U159" s="220"/>
    </row>
    <row r="160" spans="2:23" s="93" customFormat="1" ht="12.95" customHeight="1" thickBot="1" x14ac:dyDescent="0.25">
      <c r="B160" s="92"/>
      <c r="C160" s="682" t="s">
        <v>365</v>
      </c>
      <c r="D160" s="683"/>
      <c r="E160" s="683"/>
      <c r="F160" s="683"/>
      <c r="G160" s="683"/>
      <c r="H160" s="683"/>
      <c r="I160" s="684"/>
      <c r="J160" s="217"/>
      <c r="K160" s="379"/>
      <c r="L160" s="584">
        <f>IF(K160&gt;8%,"MAX 8%",IF(T1=1,ROUND(K160*(L92+L115+L132+L139+L148+L156),0),0))</f>
        <v>0</v>
      </c>
      <c r="M160" s="356"/>
      <c r="N160" s="826"/>
      <c r="O160" s="538"/>
      <c r="P160" s="544">
        <v>0.08</v>
      </c>
      <c r="Q160" s="366">
        <f>IF(T1=1,ROUND(P160*(L92+L115+L132+L139+L148+L156),0),0)</f>
        <v>0</v>
      </c>
      <c r="R160" s="220"/>
      <c r="S160" s="220"/>
      <c r="T160" s="220"/>
      <c r="U160" s="220"/>
      <c r="W160" s="116"/>
    </row>
    <row r="161" spans="1:23" s="93" customFormat="1" ht="12.95" customHeight="1" thickTop="1" x14ac:dyDescent="0.2">
      <c r="B161" s="92"/>
      <c r="C161" s="380" t="s">
        <v>179</v>
      </c>
      <c r="D161" s="381"/>
      <c r="E161" s="381"/>
      <c r="F161" s="381"/>
      <c r="G161" s="381"/>
      <c r="H161" s="381"/>
      <c r="I161" s="382"/>
      <c r="J161" s="217"/>
      <c r="K161" s="331"/>
      <c r="L161" s="578">
        <f>ROUND(SUM(L160:L160),0)</f>
        <v>0</v>
      </c>
      <c r="M161" s="578">
        <f>L161</f>
        <v>0</v>
      </c>
      <c r="N161" s="594"/>
      <c r="O161" s="538"/>
      <c r="P161" s="545"/>
      <c r="Q161" s="331">
        <f>ROUND(SUM(Q160:Q160),0)</f>
        <v>0</v>
      </c>
      <c r="R161" s="220">
        <f>IF(L161&gt;Q161,Q161,L161)</f>
        <v>0</v>
      </c>
      <c r="S161" s="220"/>
      <c r="T161" s="220"/>
      <c r="U161" s="220"/>
    </row>
    <row r="162" spans="1:23" s="93" customFormat="1" ht="12.95" customHeight="1" x14ac:dyDescent="0.2">
      <c r="B162" s="92"/>
      <c r="C162" s="416"/>
      <c r="D162" s="416"/>
      <c r="E162" s="416"/>
      <c r="F162" s="416"/>
      <c r="G162" s="416"/>
      <c r="H162" s="416"/>
      <c r="I162" s="416"/>
      <c r="J162" s="217"/>
      <c r="K162" s="413"/>
      <c r="L162" s="413"/>
      <c r="M162" s="413"/>
      <c r="N162" s="376" t="str">
        <f>IF(N161=0,"",(L161-N161)/N161)</f>
        <v/>
      </c>
      <c r="O162" s="325"/>
      <c r="P162" s="413"/>
      <c r="Q162" s="413"/>
      <c r="R162" s="220"/>
      <c r="S162" s="220"/>
      <c r="T162" s="220"/>
      <c r="U162" s="220"/>
    </row>
    <row r="163" spans="1:23" s="93" customFormat="1" ht="12.95" customHeight="1" x14ac:dyDescent="0.2">
      <c r="B163" s="324" t="s">
        <v>209</v>
      </c>
      <c r="C163" s="281"/>
      <c r="D163" s="281"/>
      <c r="E163" s="281"/>
      <c r="F163" s="281"/>
      <c r="G163" s="304"/>
      <c r="H163" s="281"/>
      <c r="I163" s="281"/>
      <c r="J163" s="217"/>
      <c r="K163" s="217"/>
      <c r="L163" s="305"/>
      <c r="M163" s="305"/>
      <c r="N163" s="823" t="s">
        <v>354</v>
      </c>
      <c r="O163" s="538"/>
      <c r="P163" s="217"/>
      <c r="Q163" s="305"/>
      <c r="R163" s="220"/>
      <c r="S163" s="220"/>
      <c r="T163" s="220"/>
      <c r="U163" s="220"/>
    </row>
    <row r="164" spans="1:23" s="93" customFormat="1" ht="12.95" customHeight="1" x14ac:dyDescent="0.2">
      <c r="B164" s="92"/>
      <c r="C164" s="383" t="s">
        <v>4</v>
      </c>
      <c r="D164" s="281"/>
      <c r="E164" s="281"/>
      <c r="F164" s="281"/>
      <c r="G164" s="304"/>
      <c r="H164" s="281"/>
      <c r="I164" s="281"/>
      <c r="J164" s="217"/>
      <c r="K164" s="367" t="s">
        <v>211</v>
      </c>
      <c r="L164" s="329" t="s">
        <v>182</v>
      </c>
      <c r="M164" s="499" t="s">
        <v>351</v>
      </c>
      <c r="N164" s="824"/>
      <c r="O164" s="538"/>
      <c r="P164" s="367" t="s">
        <v>211</v>
      </c>
      <c r="Q164" s="329" t="s">
        <v>182</v>
      </c>
      <c r="R164" s="220"/>
      <c r="S164" s="220"/>
      <c r="T164" s="220"/>
      <c r="U164" s="220"/>
    </row>
    <row r="165" spans="1:23" s="93" customFormat="1" ht="12.95" customHeight="1" x14ac:dyDescent="0.2">
      <c r="B165" s="92"/>
      <c r="C165" s="685" t="s">
        <v>244</v>
      </c>
      <c r="D165" s="686"/>
      <c r="E165" s="686"/>
      <c r="F165" s="686"/>
      <c r="G165" s="686"/>
      <c r="H165" s="686"/>
      <c r="I165" s="687"/>
      <c r="J165" s="217"/>
      <c r="K165" s="379"/>
      <c r="L165" s="584">
        <f>IF(K165&gt;20%,"MAX 20 %",IF(T1="1",0,ROUND(K165*(L103+L115),0)))</f>
        <v>0</v>
      </c>
      <c r="M165" s="356"/>
      <c r="N165" s="824"/>
      <c r="O165" s="538"/>
      <c r="P165" s="544">
        <v>0.2</v>
      </c>
      <c r="Q165" s="366">
        <f>IF(T1=1,0,ROUND(P165*(L103+L115),0))</f>
        <v>0</v>
      </c>
      <c r="R165" s="220"/>
      <c r="S165" s="220"/>
      <c r="T165" s="220"/>
      <c r="U165" s="220"/>
      <c r="W165" s="116"/>
    </row>
    <row r="166" spans="1:23" s="93" customFormat="1" ht="12.95" customHeight="1" x14ac:dyDescent="0.2">
      <c r="B166" s="92"/>
      <c r="C166" s="685" t="s">
        <v>243</v>
      </c>
      <c r="D166" s="686"/>
      <c r="E166" s="686"/>
      <c r="F166" s="686"/>
      <c r="G166" s="686"/>
      <c r="H166" s="686"/>
      <c r="I166" s="687"/>
      <c r="J166" s="217"/>
      <c r="K166" s="379"/>
      <c r="L166" s="584">
        <f>IF(K165&gt;20%,"",IF(K166&gt;40%,"MAX 40%",IF(T1="1",0,ROUND(K166*(L103+L115+L165),0))))</f>
        <v>0</v>
      </c>
      <c r="M166" s="356"/>
      <c r="N166" s="824"/>
      <c r="O166" s="538"/>
      <c r="P166" s="544">
        <v>0.4</v>
      </c>
      <c r="Q166" s="366">
        <f>IF(T1=1,0,ROUND(P166*(L103+L115+Q165),0))</f>
        <v>0</v>
      </c>
      <c r="R166" s="220"/>
      <c r="S166" s="220"/>
      <c r="T166" s="220"/>
      <c r="U166" s="220"/>
    </row>
    <row r="167" spans="1:23" s="93" customFormat="1" ht="12.95" customHeight="1" thickBot="1" x14ac:dyDescent="0.25">
      <c r="B167" s="92"/>
      <c r="C167" s="682" t="s">
        <v>242</v>
      </c>
      <c r="D167" s="683"/>
      <c r="E167" s="683"/>
      <c r="F167" s="683"/>
      <c r="G167" s="683"/>
      <c r="H167" s="683"/>
      <c r="I167" s="684"/>
      <c r="J167" s="217"/>
      <c r="K167" s="379"/>
      <c r="L167" s="584">
        <f>IF(K167&gt;7%,"MAX 7%",IF(T1="1",0,ROUND(K167*(L92+L132+L139+L148),0)))</f>
        <v>0</v>
      </c>
      <c r="M167" s="356"/>
      <c r="N167" s="825"/>
      <c r="O167" s="538"/>
      <c r="P167" s="544">
        <v>7.0000000000000007E-2</v>
      </c>
      <c r="Q167" s="366">
        <f>IF(T1=1,0,ROUND(P167*(L92+L132+L139+L148),0))</f>
        <v>0</v>
      </c>
      <c r="R167" s="220"/>
      <c r="S167" s="220"/>
      <c r="T167" s="220"/>
      <c r="U167" s="220"/>
    </row>
    <row r="168" spans="1:23" s="93" customFormat="1" ht="12.95" customHeight="1" thickTop="1" x14ac:dyDescent="0.2">
      <c r="B168" s="92"/>
      <c r="C168" s="349" t="s">
        <v>179</v>
      </c>
      <c r="D168" s="350"/>
      <c r="E168" s="350"/>
      <c r="F168" s="350"/>
      <c r="G168" s="350"/>
      <c r="H168" s="350"/>
      <c r="I168" s="351"/>
      <c r="J168" s="217"/>
      <c r="K168" s="331"/>
      <c r="L168" s="578">
        <f>ROUND(SUM(L165:L167),0)</f>
        <v>0</v>
      </c>
      <c r="M168" s="578">
        <f>L168</f>
        <v>0</v>
      </c>
      <c r="N168" s="594"/>
      <c r="O168" s="538"/>
      <c r="P168" s="545"/>
      <c r="Q168" s="331">
        <f>ROUND(SUM(Q165:Q167),0)</f>
        <v>0</v>
      </c>
      <c r="R168" s="220">
        <f>IF(L168&gt;Q168,Q168,L168)</f>
        <v>0</v>
      </c>
      <c r="S168" s="220"/>
      <c r="T168" s="220"/>
      <c r="U168" s="220"/>
    </row>
    <row r="169" spans="1:23" s="93" customFormat="1" ht="12.95" customHeight="1" x14ac:dyDescent="0.2">
      <c r="B169" s="92"/>
      <c r="C169" s="369"/>
      <c r="D169" s="369"/>
      <c r="E169" s="369"/>
      <c r="F169" s="369"/>
      <c r="G169" s="369"/>
      <c r="H169" s="369"/>
      <c r="I169" s="369"/>
      <c r="J169" s="217"/>
      <c r="K169" s="413"/>
      <c r="L169" s="413"/>
      <c r="M169" s="413"/>
      <c r="N169" s="376" t="str">
        <f>IF(N168=0,"",(L168-N168)/N168)</f>
        <v/>
      </c>
      <c r="O169" s="325"/>
      <c r="P169" s="117"/>
      <c r="Q169" s="418"/>
      <c r="R169" s="193"/>
      <c r="S169" s="193"/>
      <c r="T169" s="220"/>
      <c r="U169" s="220"/>
    </row>
    <row r="170" spans="1:23" s="93" customFormat="1" ht="5.25" customHeight="1" x14ac:dyDescent="0.2">
      <c r="B170" s="92"/>
      <c r="C170" s="92"/>
      <c r="D170" s="92"/>
      <c r="E170" s="92"/>
      <c r="F170" s="92"/>
      <c r="G170" s="224"/>
      <c r="H170" s="92"/>
      <c r="I170" s="92"/>
      <c r="J170" s="217"/>
      <c r="K170" s="217"/>
      <c r="L170" s="217"/>
      <c r="M170" s="217"/>
      <c r="N170" s="547"/>
      <c r="O170" s="325"/>
      <c r="P170" s="117"/>
      <c r="Q170" s="418"/>
      <c r="R170" s="193"/>
      <c r="S170" s="193"/>
      <c r="T170" s="220"/>
      <c r="U170" s="220"/>
    </row>
    <row r="171" spans="1:23" s="93" customFormat="1" ht="12.95" customHeight="1" x14ac:dyDescent="0.2">
      <c r="B171" s="357"/>
      <c r="C171" s="357"/>
      <c r="D171" s="357"/>
      <c r="E171" s="357"/>
      <c r="F171" s="357"/>
      <c r="G171" s="357"/>
      <c r="H171" s="374" t="s">
        <v>210</v>
      </c>
      <c r="I171" s="343"/>
      <c r="J171" s="217"/>
      <c r="K171" s="119" t="s">
        <v>79</v>
      </c>
      <c r="L171" s="586">
        <f>IF(T1=1,(L103+L115+L123)*I171,0)</f>
        <v>0</v>
      </c>
      <c r="M171" s="219"/>
      <c r="N171" s="546">
        <v>0</v>
      </c>
      <c r="O171" s="538"/>
      <c r="P171" s="417"/>
      <c r="Q171" s="419"/>
      <c r="R171" s="42"/>
      <c r="S171" s="420"/>
      <c r="T171" s="220"/>
      <c r="U171" s="220"/>
    </row>
    <row r="172" spans="1:23" s="93" customFormat="1" ht="5.25" customHeight="1" x14ac:dyDescent="0.2">
      <c r="C172" s="42"/>
      <c r="D172" s="221"/>
      <c r="E172" s="221"/>
      <c r="F172" s="221"/>
      <c r="G172" s="323"/>
      <c r="H172" s="92"/>
      <c r="I172" s="217"/>
      <c r="J172" s="217"/>
      <c r="K172" s="264"/>
      <c r="L172" s="305"/>
      <c r="M172" s="305"/>
      <c r="N172" s="426"/>
      <c r="O172" s="538"/>
      <c r="P172" s="117"/>
      <c r="Q172" s="419"/>
      <c r="R172" s="42"/>
      <c r="S172" s="420"/>
      <c r="T172" s="220"/>
      <c r="U172" s="220"/>
    </row>
    <row r="173" spans="1:23" s="93" customFormat="1" ht="12.95" customHeight="1" x14ac:dyDescent="0.2">
      <c r="C173" s="42"/>
      <c r="D173" s="221"/>
      <c r="E173" s="221"/>
      <c r="F173" s="221"/>
      <c r="G173" s="323"/>
      <c r="H173" s="92"/>
      <c r="I173" s="217"/>
      <c r="J173" s="217"/>
      <c r="K173" s="119" t="s">
        <v>120</v>
      </c>
      <c r="L173" s="586">
        <f>L92+L103+L115+L123+L132+L139+L148+L156+L161+L168+L171</f>
        <v>0</v>
      </c>
      <c r="M173" s="219"/>
      <c r="N173" s="595"/>
      <c r="O173" s="538"/>
      <c r="P173" s="117"/>
      <c r="Q173" s="419"/>
      <c r="R173" s="42"/>
      <c r="S173" s="420"/>
      <c r="T173" s="220"/>
      <c r="U173" s="220"/>
    </row>
    <row r="174" spans="1:23" s="93" customFormat="1" ht="12.95" customHeight="1" x14ac:dyDescent="0.2">
      <c r="C174" s="42"/>
      <c r="D174" s="221"/>
      <c r="E174" s="221"/>
      <c r="F174" s="221"/>
      <c r="G174" s="323"/>
      <c r="H174" s="92"/>
      <c r="I174" s="217"/>
      <c r="J174" s="217"/>
      <c r="K174" s="342" t="s">
        <v>189</v>
      </c>
      <c r="L174" s="587">
        <f>IF(T1=1,L92+L115+L132+L139+L148+L156+R161,L92+L103+L115+L132+L139+L148+L156+R168)</f>
        <v>0</v>
      </c>
      <c r="M174" s="533"/>
      <c r="N174" s="594"/>
      <c r="O174" s="538"/>
      <c r="P174" s="117"/>
      <c r="Q174" s="421"/>
      <c r="R174" s="422"/>
      <c r="S174" s="420"/>
      <c r="T174" s="220"/>
      <c r="U174" s="220"/>
      <c r="W174" s="116"/>
    </row>
    <row r="175" spans="1:23" s="93" customFormat="1" ht="5.25" customHeight="1" x14ac:dyDescent="0.2">
      <c r="C175" s="42"/>
      <c r="D175" s="221"/>
      <c r="E175" s="221"/>
      <c r="F175" s="221"/>
      <c r="G175" s="323"/>
      <c r="H175" s="92"/>
      <c r="I175" s="217"/>
      <c r="J175" s="217"/>
      <c r="K175" s="264"/>
      <c r="L175" s="305"/>
      <c r="M175" s="305"/>
      <c r="N175" s="426"/>
      <c r="O175" s="538"/>
      <c r="P175" s="117"/>
      <c r="Q175" s="418"/>
      <c r="R175" s="193"/>
      <c r="S175" s="193"/>
      <c r="T175" s="220"/>
      <c r="U175" s="220"/>
      <c r="W175" s="116"/>
    </row>
    <row r="176" spans="1:23" ht="12.95" customHeight="1" x14ac:dyDescent="0.2">
      <c r="A176" s="93"/>
      <c r="B176" s="93"/>
      <c r="C176" s="42"/>
      <c r="D176" s="221"/>
      <c r="E176" s="221"/>
      <c r="F176" s="221"/>
      <c r="G176" s="323"/>
      <c r="H176" s="92"/>
      <c r="I176" s="217"/>
      <c r="J176" s="217"/>
      <c r="K176" s="119" t="s">
        <v>10</v>
      </c>
      <c r="L176" s="355"/>
      <c r="M176" s="355"/>
      <c r="N176" s="471"/>
      <c r="O176" s="538"/>
      <c r="P176" s="117"/>
      <c r="Q176" s="418"/>
      <c r="R176" s="193"/>
      <c r="S176" s="193"/>
      <c r="T176" s="220"/>
      <c r="U176" s="220"/>
      <c r="V176" s="93"/>
      <c r="W176" s="116"/>
    </row>
    <row r="177" spans="1:24" ht="12.95" customHeight="1" x14ac:dyDescent="0.2">
      <c r="A177" s="93"/>
      <c r="B177" s="93"/>
      <c r="C177" s="42"/>
      <c r="D177" s="221"/>
      <c r="E177" s="221"/>
      <c r="F177" s="221"/>
      <c r="G177" s="323"/>
      <c r="H177" s="92"/>
      <c r="I177" s="217"/>
      <c r="J177" s="217"/>
      <c r="K177" s="342" t="s">
        <v>49</v>
      </c>
      <c r="L177" s="585" t="str">
        <f>IF(L176=0,"0",ROUND(L174*L176,0))</f>
        <v>0</v>
      </c>
      <c r="M177" s="327"/>
      <c r="N177" s="595"/>
      <c r="O177" s="538"/>
      <c r="P177" s="117"/>
      <c r="Q177" s="326"/>
      <c r="R177" s="220"/>
      <c r="S177" s="220"/>
      <c r="T177" s="220"/>
      <c r="U177" s="220"/>
      <c r="V177" s="93"/>
    </row>
    <row r="178" spans="1:24" ht="12.95" customHeight="1" x14ac:dyDescent="0.2">
      <c r="A178" s="195"/>
      <c r="B178" s="93"/>
      <c r="C178" s="42"/>
      <c r="D178" s="455"/>
      <c r="E178" s="221"/>
      <c r="F178" s="221"/>
      <c r="G178" s="323"/>
      <c r="H178" s="92"/>
      <c r="I178" s="217"/>
      <c r="J178" s="217"/>
      <c r="K178" s="342"/>
      <c r="L178" s="413"/>
      <c r="M178" s="413"/>
      <c r="N178" s="376" t="str">
        <f>IF(N177=0,"",(L177-N177)/N177)</f>
        <v/>
      </c>
      <c r="O178" s="325"/>
      <c r="P178" s="117"/>
      <c r="Q178" s="326"/>
      <c r="R178" s="220"/>
      <c r="S178" s="220"/>
      <c r="T178" s="220"/>
      <c r="U178" s="220"/>
      <c r="V178" s="93"/>
    </row>
    <row r="179" spans="1:24" ht="12.95" customHeight="1" x14ac:dyDescent="0.2">
      <c r="A179" s="463"/>
      <c r="B179" s="467" t="s">
        <v>200</v>
      </c>
      <c r="C179" s="467"/>
      <c r="D179" s="467"/>
      <c r="E179" s="467"/>
      <c r="F179" s="363"/>
      <c r="G179" s="323"/>
      <c r="H179" s="92"/>
      <c r="I179" s="92"/>
      <c r="J179" s="217"/>
      <c r="K179" s="217"/>
      <c r="L179" s="217"/>
      <c r="M179" s="217"/>
      <c r="N179" s="116"/>
      <c r="O179" s="325"/>
      <c r="P179" s="117"/>
      <c r="Q179" s="326"/>
      <c r="R179" s="220"/>
      <c r="S179" s="220"/>
      <c r="T179" s="220"/>
      <c r="U179" s="220"/>
      <c r="V179" s="93"/>
    </row>
    <row r="180" spans="1:24" ht="12.95" customHeight="1" x14ac:dyDescent="0.2">
      <c r="A180" s="463"/>
      <c r="B180" s="467" t="s">
        <v>201</v>
      </c>
      <c r="C180" s="467"/>
      <c r="D180" s="467"/>
      <c r="E180" s="467"/>
      <c r="F180" s="221"/>
      <c r="G180" s="364"/>
      <c r="H180" s="92"/>
      <c r="I180" s="92" t="str">
        <f>IF(G180="Oui","Quel taux de TVA ?","")</f>
        <v/>
      </c>
      <c r="J180" s="217"/>
      <c r="K180" s="365"/>
      <c r="L180" s="217"/>
      <c r="M180" s="217"/>
      <c r="N180" s="305"/>
      <c r="O180" s="325"/>
      <c r="P180" s="117" t="s">
        <v>202</v>
      </c>
      <c r="Q180" s="326"/>
      <c r="R180" s="220"/>
      <c r="S180" s="220"/>
      <c r="T180" s="220"/>
      <c r="U180" s="220"/>
      <c r="V180" s="93"/>
    </row>
    <row r="181" spans="1:24" ht="12.95" customHeight="1" x14ac:dyDescent="0.2">
      <c r="A181" s="93"/>
      <c r="B181" s="93"/>
      <c r="C181" s="93"/>
      <c r="D181" s="93"/>
      <c r="E181" s="93"/>
      <c r="F181" s="93"/>
      <c r="G181" s="93"/>
      <c r="H181" s="92"/>
      <c r="I181" s="93"/>
      <c r="J181" s="93"/>
      <c r="K181" s="93"/>
      <c r="L181" s="217"/>
      <c r="M181" s="217"/>
      <c r="N181" s="305"/>
      <c r="O181" s="325"/>
      <c r="P181" s="117" t="s">
        <v>203</v>
      </c>
      <c r="Q181" s="326"/>
      <c r="R181" s="220"/>
      <c r="S181" s="220"/>
      <c r="T181" s="220"/>
      <c r="U181" s="220"/>
      <c r="V181" s="93"/>
    </row>
    <row r="182" spans="1:24" ht="12.95" hidden="1" customHeight="1" x14ac:dyDescent="0.25">
      <c r="A182" s="286" t="s">
        <v>176</v>
      </c>
      <c r="B182" s="287"/>
      <c r="C182" s="287"/>
      <c r="D182" s="287"/>
      <c r="E182" s="315"/>
      <c r="F182" s="468" t="s">
        <v>192</v>
      </c>
      <c r="G182" s="469"/>
      <c r="H182" s="469"/>
      <c r="I182" s="463"/>
      <c r="J182" s="93"/>
      <c r="K182" s="93"/>
      <c r="L182" s="283"/>
      <c r="M182" s="283"/>
      <c r="N182" s="176"/>
      <c r="O182" s="126"/>
      <c r="P182" s="117"/>
      <c r="Q182" s="223"/>
      <c r="R182" s="220"/>
      <c r="S182" s="222"/>
      <c r="T182" s="220"/>
      <c r="U182" s="220"/>
      <c r="V182" s="30"/>
      <c r="W182" s="116"/>
    </row>
    <row r="183" spans="1:24" ht="7.5" hidden="1" customHeight="1" x14ac:dyDescent="0.25">
      <c r="A183" s="314"/>
      <c r="B183" s="315"/>
      <c r="C183" s="315"/>
      <c r="D183" s="315"/>
      <c r="E183" s="315"/>
      <c r="F183" s="315"/>
      <c r="G183" s="315"/>
      <c r="H183" s="315"/>
      <c r="I183" s="281"/>
      <c r="J183" s="282"/>
      <c r="K183" s="282"/>
      <c r="L183" s="283"/>
      <c r="M183" s="283"/>
      <c r="N183" s="176"/>
      <c r="O183" s="126"/>
      <c r="P183" s="117"/>
      <c r="Q183" s="223"/>
      <c r="R183" s="220"/>
      <c r="S183" s="222"/>
      <c r="T183" s="220"/>
      <c r="U183" s="220"/>
      <c r="V183" s="30"/>
      <c r="W183" s="116"/>
    </row>
    <row r="184" spans="1:24" ht="12.95" hidden="1" customHeight="1" x14ac:dyDescent="0.2">
      <c r="A184" s="198"/>
      <c r="B184" s="198"/>
      <c r="C184" s="270" t="s">
        <v>135</v>
      </c>
      <c r="D184" s="693"/>
      <c r="E184" s="693"/>
      <c r="F184" s="693"/>
      <c r="G184" s="693"/>
      <c r="H184" s="288"/>
      <c r="I184" s="93"/>
      <c r="J184" s="93"/>
      <c r="K184" s="93"/>
      <c r="L184" s="283"/>
      <c r="M184" s="283"/>
      <c r="N184" s="176"/>
      <c r="O184" s="126"/>
      <c r="P184" s="117"/>
      <c r="Q184" s="223"/>
      <c r="R184" s="220"/>
      <c r="S184" s="222"/>
      <c r="T184" s="220"/>
      <c r="U184" s="220"/>
      <c r="V184" s="30"/>
      <c r="W184" s="116"/>
    </row>
    <row r="185" spans="1:24" ht="12.95" hidden="1" customHeight="1" x14ac:dyDescent="0.2">
      <c r="A185" s="198"/>
      <c r="B185" s="198"/>
      <c r="C185" s="270" t="s">
        <v>131</v>
      </c>
      <c r="D185" s="688"/>
      <c r="E185" s="688"/>
      <c r="F185" s="116"/>
      <c r="G185" s="93"/>
      <c r="H185" s="93"/>
      <c r="I185" s="284" t="s">
        <v>132</v>
      </c>
      <c r="J185" s="689"/>
      <c r="K185" s="689"/>
      <c r="L185" s="93"/>
      <c r="M185" s="93"/>
      <c r="N185" s="93"/>
      <c r="O185" s="126"/>
      <c r="P185" s="117"/>
      <c r="Q185" s="223"/>
      <c r="R185" s="220"/>
      <c r="S185" s="222"/>
      <c r="T185" s="220"/>
      <c r="U185" s="220"/>
      <c r="V185" s="30"/>
      <c r="W185" s="116"/>
    </row>
    <row r="186" spans="1:24" ht="12.95" hidden="1" customHeight="1" x14ac:dyDescent="0.2">
      <c r="A186" s="92"/>
      <c r="B186" s="92"/>
      <c r="C186" s="270" t="s">
        <v>133</v>
      </c>
      <c r="D186" s="688"/>
      <c r="E186" s="688"/>
      <c r="F186" s="92"/>
      <c r="G186" s="224"/>
      <c r="H186" s="92"/>
      <c r="I186" s="284" t="s">
        <v>134</v>
      </c>
      <c r="J186" s="689"/>
      <c r="K186" s="689"/>
      <c r="L186" s="165"/>
      <c r="M186" s="165"/>
      <c r="N186" s="176"/>
      <c r="O186" s="126"/>
      <c r="P186" s="117"/>
      <c r="Q186" s="223"/>
      <c r="R186" s="220"/>
      <c r="S186" s="222"/>
      <c r="T186" s="220"/>
      <c r="U186" s="220"/>
      <c r="V186" s="30"/>
      <c r="W186" s="116"/>
    </row>
    <row r="187" spans="1:24" s="528" customFormat="1" ht="45.95" customHeight="1" x14ac:dyDescent="0.2">
      <c r="A187" s="513"/>
      <c r="B187" s="514"/>
      <c r="C187" s="320"/>
      <c r="D187" s="515"/>
      <c r="E187" s="516"/>
      <c r="F187" s="516"/>
      <c r="G187" s="517"/>
      <c r="H187" s="514"/>
      <c r="I187" s="518"/>
      <c r="J187" s="518"/>
      <c r="K187" s="519"/>
      <c r="L187" s="520"/>
      <c r="M187" s="520"/>
      <c r="N187" s="521"/>
      <c r="O187" s="522"/>
      <c r="P187" s="516"/>
      <c r="Q187" s="523"/>
      <c r="R187" s="524"/>
      <c r="S187" s="525"/>
      <c r="T187" s="524"/>
      <c r="U187" s="524"/>
      <c r="V187" s="526"/>
      <c r="W187" s="527"/>
      <c r="X187" s="514"/>
    </row>
    <row r="188" spans="1:24" ht="12.95" customHeight="1" x14ac:dyDescent="0.2">
      <c r="A188" s="795" t="s">
        <v>175</v>
      </c>
      <c r="B188" s="791"/>
      <c r="C188" s="791"/>
      <c r="D188" s="791"/>
      <c r="E188" s="791"/>
      <c r="F188" s="791"/>
      <c r="G188" s="791"/>
      <c r="H188" s="791"/>
      <c r="I188" s="791"/>
      <c r="J188" s="791"/>
      <c r="K188" s="791"/>
      <c r="L188" s="791"/>
      <c r="M188" s="791"/>
      <c r="N188" s="176"/>
      <c r="O188" s="126"/>
      <c r="P188" s="117"/>
      <c r="Q188" s="223"/>
      <c r="R188" s="220"/>
      <c r="S188" s="222"/>
      <c r="T188" s="220"/>
      <c r="U188" s="220"/>
      <c r="V188" s="30"/>
      <c r="W188" s="116"/>
    </row>
    <row r="189" spans="1:24" ht="7.5" customHeight="1" x14ac:dyDescent="0.2">
      <c r="A189" s="281"/>
      <c r="B189" s="281"/>
      <c r="C189" s="281"/>
      <c r="D189" s="281"/>
      <c r="E189" s="281"/>
      <c r="F189" s="281"/>
      <c r="G189" s="304"/>
      <c r="H189" s="281"/>
      <c r="I189" s="281"/>
      <c r="J189" s="262"/>
      <c r="K189" s="262"/>
      <c r="L189" s="262"/>
      <c r="M189" s="262"/>
      <c r="N189" s="305"/>
      <c r="O189" s="126"/>
      <c r="P189" s="117"/>
      <c r="Q189" s="223"/>
      <c r="R189" s="220"/>
      <c r="S189" s="222"/>
      <c r="T189" s="220"/>
      <c r="U189" s="220"/>
      <c r="V189" s="30"/>
      <c r="W189" s="116"/>
    </row>
    <row r="190" spans="1:24" ht="12.95" customHeight="1" x14ac:dyDescent="0.2">
      <c r="A190" s="281"/>
      <c r="B190" s="690" t="s">
        <v>169</v>
      </c>
      <c r="C190" s="691"/>
      <c r="D190" s="691"/>
      <c r="E190" s="691"/>
      <c r="F190" s="691"/>
      <c r="G190" s="692"/>
      <c r="H190" s="690" t="s">
        <v>170</v>
      </c>
      <c r="I190" s="691"/>
      <c r="J190" s="692"/>
      <c r="K190" s="308" t="s">
        <v>171</v>
      </c>
      <c r="L190" s="308" t="s">
        <v>172</v>
      </c>
      <c r="M190" s="498"/>
      <c r="N190" s="305"/>
      <c r="O190" s="126"/>
      <c r="P190" s="117"/>
      <c r="Q190" s="223"/>
      <c r="R190" s="220"/>
      <c r="S190" s="222"/>
      <c r="T190" s="220"/>
      <c r="U190" s="220"/>
      <c r="V190" s="30"/>
      <c r="W190" s="116"/>
    </row>
    <row r="191" spans="1:24" ht="12.95" customHeight="1" x14ac:dyDescent="0.2">
      <c r="A191" s="281"/>
      <c r="B191" s="671"/>
      <c r="C191" s="672"/>
      <c r="D191" s="672"/>
      <c r="E191" s="672"/>
      <c r="F191" s="672"/>
      <c r="G191" s="673"/>
      <c r="H191" s="671"/>
      <c r="I191" s="672"/>
      <c r="J191" s="673"/>
      <c r="K191" s="306"/>
      <c r="L191" s="307"/>
      <c r="M191" s="529"/>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thickBot="1" x14ac:dyDescent="0.25">
      <c r="A200" s="281"/>
      <c r="B200" s="671"/>
      <c r="C200" s="672"/>
      <c r="D200" s="672"/>
      <c r="E200" s="672"/>
      <c r="F200" s="672"/>
      <c r="G200" s="673"/>
      <c r="H200" s="671"/>
      <c r="I200" s="672"/>
      <c r="J200" s="673"/>
      <c r="K200" s="309"/>
      <c r="L200" s="310"/>
      <c r="M200" s="529"/>
      <c r="N200" s="305"/>
      <c r="O200" s="126"/>
      <c r="P200" s="117"/>
      <c r="Q200" s="223"/>
      <c r="R200" s="220"/>
      <c r="S200" s="222"/>
      <c r="T200" s="220"/>
      <c r="U200" s="220"/>
      <c r="V200" s="30"/>
      <c r="W200" s="116"/>
    </row>
    <row r="201" spans="1:23" ht="12.95" customHeight="1" thickTop="1" x14ac:dyDescent="0.2">
      <c r="A201" s="281"/>
      <c r="B201" s="281"/>
      <c r="C201" s="281"/>
      <c r="D201" s="281"/>
      <c r="E201" s="281"/>
      <c r="F201" s="281"/>
      <c r="G201" s="304"/>
      <c r="H201" s="281"/>
      <c r="I201" s="281"/>
      <c r="J201" s="262" t="s">
        <v>173</v>
      </c>
      <c r="K201" s="588">
        <f>SUM(K191:K200)</f>
        <v>0</v>
      </c>
      <c r="L201" s="589">
        <f>SUM(L191:L200)</f>
        <v>0</v>
      </c>
      <c r="M201" s="494"/>
      <c r="N201" s="305"/>
      <c r="O201" s="126"/>
      <c r="P201" s="117"/>
      <c r="Q201" s="223"/>
      <c r="R201" s="220"/>
      <c r="S201" s="222"/>
      <c r="T201" s="220"/>
      <c r="U201" s="220"/>
      <c r="V201" s="30"/>
      <c r="W201" s="116"/>
    </row>
    <row r="202" spans="1:23" ht="12.95" customHeight="1" x14ac:dyDescent="0.2">
      <c r="A202" s="281"/>
      <c r="B202" s="281"/>
      <c r="C202" s="281"/>
      <c r="D202" s="281"/>
      <c r="E202" s="281"/>
      <c r="F202" s="281"/>
      <c r="G202" s="304"/>
      <c r="H202" s="281"/>
      <c r="I202" s="281"/>
      <c r="J202" s="262"/>
      <c r="K202" s="262"/>
      <c r="L202" s="262"/>
      <c r="M202" s="262"/>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s="2" customFormat="1" ht="15" x14ac:dyDescent="0.25">
      <c r="A204" s="699" t="s">
        <v>341</v>
      </c>
      <c r="B204" s="700"/>
      <c r="C204" s="700"/>
      <c r="D204" s="700"/>
      <c r="E204" s="700"/>
      <c r="F204" s="700"/>
      <c r="G204" s="700"/>
      <c r="H204" s="700"/>
      <c r="I204" s="700"/>
      <c r="J204" s="700"/>
      <c r="K204" s="700"/>
      <c r="L204" s="700"/>
      <c r="M204" s="700"/>
      <c r="P204" s="481"/>
      <c r="Q204" s="482"/>
      <c r="R204" s="483"/>
      <c r="S204" s="231"/>
      <c r="T204" s="483"/>
      <c r="U204" s="483"/>
      <c r="V204" s="30"/>
    </row>
    <row r="205" spans="1:23" s="67" customFormat="1" ht="131.25" customHeight="1" x14ac:dyDescent="0.2">
      <c r="A205" s="793" t="s">
        <v>362</v>
      </c>
      <c r="B205" s="794"/>
      <c r="C205" s="794"/>
      <c r="D205" s="794"/>
      <c r="E205" s="794"/>
      <c r="F205" s="794"/>
      <c r="G205" s="794"/>
      <c r="H205" s="794"/>
      <c r="I205" s="794"/>
      <c r="J205" s="794"/>
      <c r="K205" s="794"/>
      <c r="L205" s="794"/>
      <c r="M205" s="794"/>
      <c r="N205" s="548"/>
      <c r="V205" s="549"/>
    </row>
    <row r="206" spans="1:23" s="30" customFormat="1" ht="12" customHeight="1" x14ac:dyDescent="0.2">
      <c r="A206" s="484"/>
      <c r="B206" s="485"/>
      <c r="C206" s="485"/>
      <c r="D206" s="485"/>
      <c r="E206" s="485"/>
      <c r="F206" s="485"/>
      <c r="G206" s="485"/>
      <c r="H206" s="485"/>
      <c r="I206" s="485"/>
      <c r="J206" s="485"/>
      <c r="K206" s="485"/>
      <c r="L206" s="485"/>
      <c r="M206" s="485"/>
      <c r="N206" s="485"/>
      <c r="V206" s="278"/>
    </row>
    <row r="207" spans="1:23" s="30" customFormat="1" x14ac:dyDescent="0.2">
      <c r="A207" s="493"/>
      <c r="B207" s="799" t="s">
        <v>343</v>
      </c>
      <c r="C207" s="799"/>
      <c r="D207" s="799"/>
      <c r="E207" s="800"/>
      <c r="F207" s="487"/>
      <c r="G207" s="780" t="s">
        <v>344</v>
      </c>
      <c r="H207" s="705"/>
      <c r="I207" s="705"/>
      <c r="J207" s="705"/>
      <c r="K207" s="473"/>
      <c r="L207" s="473"/>
      <c r="M207" s="473"/>
      <c r="S207" s="278"/>
    </row>
    <row r="208" spans="1:23" s="30" customFormat="1" ht="23.25" customHeight="1" x14ac:dyDescent="0.2">
      <c r="A208" s="493"/>
      <c r="B208" s="801"/>
      <c r="C208" s="801"/>
      <c r="D208" s="801"/>
      <c r="E208" s="801"/>
      <c r="F208" s="487"/>
      <c r="G208" s="705"/>
      <c r="H208" s="705"/>
      <c r="I208" s="705"/>
      <c r="J208" s="705"/>
      <c r="K208" s="473"/>
      <c r="L208" s="776" t="s">
        <v>345</v>
      </c>
      <c r="M208" s="700"/>
      <c r="N208" s="510"/>
      <c r="S208" s="278"/>
    </row>
    <row r="209" spans="1:23" s="278" customFormat="1" ht="12.75" customHeight="1" x14ac:dyDescent="0.2">
      <c r="A209" s="493"/>
      <c r="B209" s="486" t="s">
        <v>346</v>
      </c>
      <c r="C209" s="486"/>
      <c r="D209" s="486" t="s">
        <v>347</v>
      </c>
      <c r="E209" s="488"/>
      <c r="F209" s="489"/>
      <c r="G209" s="490" t="s">
        <v>348</v>
      </c>
      <c r="H209" s="490"/>
      <c r="I209" s="490" t="s">
        <v>349</v>
      </c>
      <c r="J209" s="100"/>
      <c r="K209" s="472"/>
      <c r="L209" s="700"/>
      <c r="M209" s="700"/>
      <c r="N209" s="510"/>
      <c r="S209" s="30"/>
      <c r="V209" s="30"/>
    </row>
    <row r="210" spans="1:23" s="30" customFormat="1" x14ac:dyDescent="0.2">
      <c r="A210" s="493"/>
      <c r="B210" s="777">
        <f>D9</f>
        <v>0</v>
      </c>
      <c r="C210" s="777"/>
      <c r="D210" s="778">
        <f>F9</f>
        <v>0</v>
      </c>
      <c r="E210" s="779"/>
      <c r="F210" s="491"/>
      <c r="G210" s="796">
        <f>D73</f>
        <v>0</v>
      </c>
      <c r="H210" s="797"/>
      <c r="I210" s="774">
        <f>F73</f>
        <v>0</v>
      </c>
      <c r="J210" s="798"/>
      <c r="K210" s="798"/>
      <c r="L210" s="774">
        <f>J73</f>
        <v>0</v>
      </c>
      <c r="M210" s="775"/>
      <c r="N210" s="509"/>
    </row>
    <row r="211" spans="1:23" s="30" customFormat="1" x14ac:dyDescent="0.2">
      <c r="A211" s="493"/>
      <c r="B211" s="669" t="s">
        <v>350</v>
      </c>
      <c r="C211" s="670"/>
      <c r="D211" s="670"/>
      <c r="E211" s="670"/>
      <c r="F211" s="76"/>
      <c r="G211" s="773" t="s">
        <v>350</v>
      </c>
      <c r="H211" s="670"/>
      <c r="I211" s="670"/>
      <c r="J211" s="670"/>
      <c r="K211" s="670"/>
      <c r="L211" s="352"/>
      <c r="M211" s="352"/>
    </row>
    <row r="212" spans="1:23" s="30" customFormat="1" x14ac:dyDescent="0.2">
      <c r="A212" s="116"/>
      <c r="B212" s="670"/>
      <c r="C212" s="670"/>
      <c r="D212" s="670"/>
      <c r="E212" s="670"/>
      <c r="F212" s="353"/>
      <c r="G212" s="670"/>
      <c r="H212" s="670"/>
      <c r="I212" s="670"/>
      <c r="J212" s="670"/>
      <c r="K212" s="670"/>
      <c r="L212" s="352"/>
      <c r="M212" s="352"/>
    </row>
    <row r="213" spans="1:23" s="30" customFormat="1" ht="12" x14ac:dyDescent="0.2">
      <c r="A213" s="354"/>
      <c r="B213" s="670"/>
      <c r="C213" s="670"/>
      <c r="D213" s="670"/>
      <c r="E213" s="670"/>
      <c r="G213" s="670"/>
      <c r="H213" s="670"/>
      <c r="I213" s="670"/>
      <c r="J213" s="670"/>
      <c r="K213" s="670"/>
    </row>
    <row r="214" spans="1:23" ht="12.95" customHeight="1" x14ac:dyDescent="0.2">
      <c r="A214" s="281"/>
      <c r="B214" s="281"/>
      <c r="C214" s="281"/>
      <c r="D214" s="281"/>
      <c r="E214" s="281"/>
      <c r="F214" s="281"/>
      <c r="G214" s="304"/>
      <c r="H214" s="281"/>
      <c r="I214" s="281"/>
      <c r="J214" s="262"/>
      <c r="K214" s="262"/>
      <c r="L214" s="262"/>
      <c r="M214" s="262"/>
      <c r="N214" s="305"/>
      <c r="O214" s="126"/>
      <c r="P214" s="117"/>
      <c r="Q214" s="223"/>
      <c r="R214" s="220"/>
      <c r="S214" s="222"/>
      <c r="T214" s="220"/>
      <c r="U214" s="220"/>
      <c r="V214" s="30"/>
      <c r="W214" s="116"/>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5">
      <c r="A224" s="781" t="s">
        <v>139</v>
      </c>
      <c r="B224" s="700"/>
      <c r="C224" s="700"/>
      <c r="D224" s="700"/>
      <c r="E224" s="700"/>
      <c r="F224" s="700"/>
      <c r="G224" s="700"/>
      <c r="H224" s="700"/>
      <c r="I224" s="700"/>
      <c r="J224" s="700"/>
      <c r="K224" s="700"/>
      <c r="L224" s="700"/>
      <c r="M224" s="700"/>
      <c r="N224" s="176"/>
      <c r="O224" s="126"/>
      <c r="P224" s="117"/>
      <c r="Q224" s="223"/>
      <c r="R224" s="220"/>
      <c r="S224" s="222"/>
      <c r="T224" s="220"/>
      <c r="U224" s="220"/>
      <c r="V224" s="30"/>
      <c r="W224" s="116"/>
    </row>
    <row r="225" spans="1:25" ht="38.25" customHeight="1" x14ac:dyDescent="0.2">
      <c r="A225" s="116"/>
      <c r="B225" s="811" t="s">
        <v>177</v>
      </c>
      <c r="C225" s="812"/>
      <c r="D225" s="812"/>
      <c r="E225" s="812"/>
      <c r="F225" s="812"/>
      <c r="G225" s="812"/>
      <c r="H225" s="812"/>
      <c r="I225" s="812"/>
      <c r="J225" s="812"/>
      <c r="K225" s="812"/>
      <c r="L225" s="812"/>
      <c r="M225" s="812"/>
      <c r="N225" s="474"/>
      <c r="O225" s="126"/>
      <c r="P225" s="117"/>
      <c r="Q225" s="223"/>
      <c r="R225" s="220"/>
      <c r="S225" s="222"/>
      <c r="T225" s="220"/>
      <c r="U225" s="220"/>
      <c r="V225" s="30"/>
      <c r="W225" s="116"/>
    </row>
    <row r="226" spans="1:25" ht="25.5" customHeight="1" x14ac:dyDescent="0.2">
      <c r="A226" s="116"/>
      <c r="B226" s="813" t="s">
        <v>136</v>
      </c>
      <c r="C226" s="813"/>
      <c r="D226" s="813"/>
      <c r="E226" s="813"/>
      <c r="F226" s="813"/>
      <c r="G226" s="813"/>
      <c r="H226" s="813"/>
      <c r="I226" s="813"/>
      <c r="J226" s="813"/>
      <c r="K226" s="813"/>
      <c r="L226" s="813"/>
      <c r="M226" s="813"/>
      <c r="N226" s="475"/>
      <c r="O226" s="126"/>
      <c r="P226" s="117"/>
      <c r="Q226" s="223"/>
      <c r="R226" s="220"/>
      <c r="S226" s="222"/>
      <c r="T226" s="220"/>
      <c r="U226" s="220"/>
      <c r="V226" s="30"/>
      <c r="W226" s="116"/>
    </row>
    <row r="227" spans="1:25" ht="12.95" customHeight="1" x14ac:dyDescent="0.2">
      <c r="A227" s="116"/>
      <c r="B227" s="322" t="s">
        <v>178</v>
      </c>
      <c r="C227" s="311"/>
      <c r="D227" s="311"/>
      <c r="E227" s="311"/>
      <c r="F227" s="311"/>
      <c r="G227" s="311"/>
      <c r="H227" s="311"/>
      <c r="I227" s="281"/>
      <c r="J227" s="282"/>
      <c r="K227" s="282"/>
      <c r="L227" s="283"/>
      <c r="M227" s="283"/>
      <c r="N227" s="176"/>
      <c r="O227" s="126"/>
      <c r="P227" s="117"/>
      <c r="Q227" s="223"/>
      <c r="R227" s="220"/>
      <c r="S227" s="222"/>
      <c r="T227" s="220"/>
      <c r="U227" s="220"/>
      <c r="V227" s="30"/>
      <c r="W227" s="116"/>
    </row>
    <row r="228" spans="1:25" ht="12.95" customHeight="1" x14ac:dyDescent="0.2">
      <c r="A228" s="116"/>
      <c r="B228" s="311" t="s">
        <v>137</v>
      </c>
      <c r="C228" s="311"/>
      <c r="D228" s="311"/>
      <c r="E228" s="226"/>
      <c r="F228" s="319" t="s">
        <v>1</v>
      </c>
      <c r="G228" s="282"/>
      <c r="H228" s="282"/>
      <c r="I228" s="282"/>
      <c r="J228" s="282"/>
      <c r="K228" s="282"/>
      <c r="L228" s="283"/>
      <c r="M228" s="283"/>
      <c r="N228" s="176"/>
      <c r="O228" s="126" t="s">
        <v>1</v>
      </c>
      <c r="P228" s="117"/>
      <c r="Q228" s="223"/>
      <c r="R228" s="220"/>
      <c r="S228" s="222"/>
      <c r="T228" s="220"/>
      <c r="U228" s="220"/>
      <c r="V228" s="30"/>
      <c r="W228" s="116"/>
    </row>
    <row r="229" spans="1:25" s="93" customFormat="1" ht="12.95" customHeight="1" x14ac:dyDescent="0.2">
      <c r="A229" s="116"/>
      <c r="B229" s="311" t="s">
        <v>138</v>
      </c>
      <c r="C229" s="311"/>
      <c r="D229" s="311"/>
      <c r="E229" s="226"/>
      <c r="F229" s="319" t="s">
        <v>1</v>
      </c>
      <c r="G229" s="313"/>
      <c r="H229" s="312"/>
      <c r="I229" s="281"/>
      <c r="J229" s="282"/>
      <c r="K229" s="282"/>
      <c r="L229" s="283"/>
      <c r="M229" s="283"/>
      <c r="N229" s="176"/>
      <c r="O229" s="126" t="s">
        <v>2</v>
      </c>
      <c r="P229" s="117"/>
      <c r="Q229" s="223"/>
      <c r="R229" s="220"/>
      <c r="S229" s="222"/>
      <c r="T229" s="220"/>
      <c r="U229" s="220"/>
      <c r="V229" s="30"/>
      <c r="W229" s="116"/>
      <c r="Y229" s="133"/>
    </row>
    <row r="230" spans="1:25" s="93" customFormat="1" ht="12.95" customHeight="1" x14ac:dyDescent="0.2">
      <c r="A230" s="116"/>
      <c r="B230" s="311" t="s">
        <v>0</v>
      </c>
      <c r="C230" s="311"/>
      <c r="D230" s="311"/>
      <c r="E230" s="312"/>
      <c r="F230" s="312"/>
      <c r="G230" s="313"/>
      <c r="H230" s="312"/>
      <c r="I230" s="281"/>
      <c r="J230" s="282"/>
      <c r="K230" s="282"/>
      <c r="L230" s="319" t="s">
        <v>1</v>
      </c>
      <c r="M230" s="319"/>
      <c r="N230" s="176"/>
      <c r="O230" s="126"/>
      <c r="P230" s="117"/>
      <c r="Q230" s="223"/>
      <c r="R230" s="220"/>
      <c r="S230" s="222"/>
      <c r="T230" s="220"/>
      <c r="U230" s="220"/>
      <c r="V230" s="30"/>
      <c r="W230" s="116"/>
    </row>
    <row r="231" spans="1:25" s="93" customFormat="1" ht="27.95" customHeight="1" x14ac:dyDescent="0.2">
      <c r="B231" s="814" t="s">
        <v>3</v>
      </c>
      <c r="C231" s="705"/>
      <c r="D231" s="705"/>
      <c r="E231" s="705"/>
      <c r="F231" s="705"/>
      <c r="G231" s="705"/>
      <c r="H231" s="705"/>
      <c r="I231" s="705"/>
      <c r="J231" s="705"/>
      <c r="K231" s="705"/>
      <c r="L231" s="705"/>
      <c r="M231" s="705"/>
      <c r="N231" s="176"/>
      <c r="O231" s="126"/>
      <c r="P231" s="117"/>
      <c r="Q231" s="223"/>
      <c r="R231" s="220"/>
      <c r="S231" s="220"/>
      <c r="T231" s="220"/>
      <c r="U231" s="220"/>
      <c r="V231" s="30"/>
      <c r="W231" s="116"/>
    </row>
    <row r="232" spans="1:25" s="22" customFormat="1" x14ac:dyDescent="0.2">
      <c r="A232" s="21"/>
      <c r="B232" s="320"/>
      <c r="C232" s="21"/>
      <c r="D232" s="21"/>
      <c r="E232" s="21"/>
      <c r="F232" s="21"/>
      <c r="G232" s="320"/>
      <c r="H232" s="21"/>
      <c r="I232" s="321"/>
      <c r="J232" s="321"/>
      <c r="K232" s="321"/>
      <c r="L232" s="320"/>
      <c r="M232" s="320"/>
      <c r="N232" s="21"/>
      <c r="O232" s="21"/>
      <c r="P232" s="21"/>
      <c r="W232" s="23"/>
    </row>
    <row r="233" spans="1:25" s="228" customFormat="1" ht="15" x14ac:dyDescent="0.25">
      <c r="A233" s="817" t="s">
        <v>227</v>
      </c>
      <c r="B233" s="818"/>
      <c r="C233" s="818"/>
      <c r="D233" s="818"/>
      <c r="E233" s="818"/>
      <c r="F233" s="818"/>
      <c r="G233" s="818"/>
      <c r="H233" s="818"/>
      <c r="I233" s="818"/>
      <c r="J233" s="818"/>
      <c r="K233" s="818"/>
      <c r="L233" s="818"/>
      <c r="M233" s="818"/>
      <c r="N233" s="227"/>
      <c r="O233" s="227"/>
      <c r="P233" s="227"/>
      <c r="V233" s="230"/>
      <c r="W233" s="23"/>
      <c r="X233" s="22"/>
    </row>
    <row r="234" spans="1:25" s="228" customFormat="1" ht="67.7" customHeight="1" x14ac:dyDescent="0.2">
      <c r="A234" s="450"/>
      <c r="B234" s="815" t="s">
        <v>231</v>
      </c>
      <c r="C234" s="816"/>
      <c r="D234" s="816"/>
      <c r="E234" s="816"/>
      <c r="F234" s="816"/>
      <c r="G234" s="816"/>
      <c r="H234" s="816"/>
      <c r="I234" s="816"/>
      <c r="J234" s="816"/>
      <c r="K234" s="816"/>
      <c r="L234" s="816"/>
      <c r="M234" s="816"/>
      <c r="N234" s="480"/>
      <c r="O234" s="227"/>
      <c r="P234" s="227"/>
      <c r="V234" s="230"/>
      <c r="W234" s="23"/>
      <c r="X234" s="22"/>
    </row>
    <row r="235" spans="1:25" s="22" customFormat="1" x14ac:dyDescent="0.2">
      <c r="A235" s="25"/>
      <c r="B235" s="417"/>
      <c r="C235" s="450"/>
      <c r="D235" s="417"/>
      <c r="E235" s="450"/>
      <c r="F235" s="417"/>
      <c r="G235" s="417"/>
      <c r="H235" s="417"/>
      <c r="I235" s="417"/>
      <c r="J235" s="417"/>
      <c r="K235" s="417"/>
      <c r="L235" s="417"/>
      <c r="M235" s="417"/>
      <c r="N235" s="21"/>
      <c r="O235" s="21"/>
      <c r="P235" s="21"/>
      <c r="W235" s="23"/>
    </row>
    <row r="236" spans="1:25" s="228" customFormat="1" x14ac:dyDescent="0.2">
      <c r="A236" s="25"/>
      <c r="B236" s="819" t="s">
        <v>280</v>
      </c>
      <c r="C236" s="819"/>
      <c r="D236" s="819"/>
      <c r="E236" s="819"/>
      <c r="F236" s="819"/>
      <c r="G236" s="819"/>
      <c r="H236" s="820"/>
      <c r="I236" s="820"/>
      <c r="J236" s="319"/>
      <c r="K236" s="417"/>
      <c r="L236" s="417"/>
      <c r="M236" s="417"/>
      <c r="N236" s="21"/>
      <c r="O236" s="227"/>
      <c r="P236" s="227"/>
      <c r="V236" s="230"/>
      <c r="W236" s="23"/>
      <c r="X236" s="22"/>
    </row>
    <row r="237" spans="1:25" s="228" customFormat="1" ht="3.75" customHeight="1" x14ac:dyDescent="0.2">
      <c r="A237" s="25"/>
      <c r="B237" s="451"/>
      <c r="C237" s="451"/>
      <c r="D237" s="451"/>
      <c r="E237" s="451"/>
      <c r="F237" s="451"/>
      <c r="G237" s="451"/>
      <c r="H237" s="22"/>
      <c r="I237" s="22"/>
      <c r="J237" s="384"/>
      <c r="K237" s="417"/>
      <c r="L237" s="417"/>
      <c r="M237" s="417"/>
      <c r="N237" s="21"/>
      <c r="O237" s="227"/>
      <c r="P237" s="227"/>
      <c r="V237" s="230"/>
      <c r="W237" s="23"/>
      <c r="X237" s="22"/>
    </row>
    <row r="238" spans="1:25" s="228" customFormat="1" x14ac:dyDescent="0.2">
      <c r="A238" s="25"/>
      <c r="B238" s="819" t="s">
        <v>228</v>
      </c>
      <c r="C238" s="819"/>
      <c r="D238" s="819"/>
      <c r="E238" s="819"/>
      <c r="F238" s="819"/>
      <c r="G238" s="819"/>
      <c r="H238" s="820"/>
      <c r="I238" s="820"/>
      <c r="J238" s="319"/>
      <c r="K238" s="417"/>
      <c r="L238" s="417"/>
      <c r="M238" s="417"/>
      <c r="N238" s="21"/>
      <c r="O238" s="227"/>
      <c r="P238" s="227"/>
      <c r="V238" s="230"/>
      <c r="W238" s="23"/>
      <c r="X238" s="22"/>
    </row>
    <row r="239" spans="1:25" s="228" customFormat="1" ht="3.75" customHeight="1" x14ac:dyDescent="0.2">
      <c r="A239" s="25"/>
      <c r="B239" s="231"/>
      <c r="C239" s="231"/>
      <c r="D239" s="231"/>
      <c r="E239" s="231"/>
      <c r="F239" s="231"/>
      <c r="G239" s="231"/>
      <c r="H239" s="22"/>
      <c r="I239" s="22"/>
      <c r="J239"/>
      <c r="K239" s="417"/>
      <c r="L239" s="417"/>
      <c r="M239" s="417"/>
      <c r="N239" s="21"/>
      <c r="O239" s="227"/>
      <c r="P239" s="227"/>
      <c r="V239" s="230"/>
      <c r="W239" s="23"/>
      <c r="X239" s="22"/>
    </row>
    <row r="240" spans="1:25" s="228" customFormat="1" x14ac:dyDescent="0.2">
      <c r="A240" s="25"/>
      <c r="B240" s="819" t="s">
        <v>229</v>
      </c>
      <c r="C240" s="819"/>
      <c r="D240" s="819"/>
      <c r="E240" s="819"/>
      <c r="F240" s="819"/>
      <c r="G240" s="819"/>
      <c r="H240" s="820"/>
      <c r="I240" s="820"/>
      <c r="J240" s="319"/>
      <c r="K240" s="417"/>
      <c r="L240" s="417"/>
      <c r="M240" s="417"/>
      <c r="N240" s="21"/>
      <c r="O240" s="227"/>
      <c r="P240" s="227"/>
      <c r="V240" s="230"/>
      <c r="W240" s="23"/>
      <c r="X240" s="22"/>
    </row>
    <row r="241" spans="1:24" s="228" customFormat="1" ht="3.75" customHeight="1" x14ac:dyDescent="0.2">
      <c r="A241" s="25"/>
      <c r="B241" s="231"/>
      <c r="C241" s="231"/>
      <c r="D241" s="231"/>
      <c r="E241" s="231"/>
      <c r="F241" s="231"/>
      <c r="G241" s="231"/>
      <c r="H241" s="231"/>
      <c r="I241" s="22"/>
      <c r="J241"/>
      <c r="K241" s="417"/>
      <c r="L241" s="417"/>
      <c r="M241" s="417"/>
      <c r="N241" s="21"/>
      <c r="O241" s="227"/>
      <c r="P241" s="227"/>
      <c r="V241" s="230"/>
      <c r="W241" s="23"/>
      <c r="X241" s="22"/>
    </row>
    <row r="242" spans="1:24" s="228" customFormat="1" x14ac:dyDescent="0.2">
      <c r="A242" s="25"/>
      <c r="B242" s="819" t="s">
        <v>230</v>
      </c>
      <c r="C242" s="820"/>
      <c r="D242" s="820"/>
      <c r="E242" s="820"/>
      <c r="F242" s="820"/>
      <c r="G242" s="820"/>
      <c r="H242" s="820"/>
      <c r="I242" s="820"/>
      <c r="J242" s="319"/>
      <c r="K242" s="22"/>
      <c r="L242" s="417"/>
      <c r="M242" s="417"/>
      <c r="N242" s="21"/>
      <c r="O242" s="227"/>
      <c r="P242" s="227"/>
      <c r="V242" s="230"/>
      <c r="W242" s="23"/>
      <c r="X242" s="22"/>
    </row>
    <row r="243" spans="1:24" s="228" customFormat="1" ht="3.75" customHeight="1" x14ac:dyDescent="0.2">
      <c r="A243" s="25"/>
      <c r="B243" s="231"/>
      <c r="C243" s="231"/>
      <c r="D243" s="231"/>
      <c r="E243" s="231"/>
      <c r="F243" s="231"/>
      <c r="G243" s="231"/>
      <c r="H243" s="231"/>
      <c r="I243" s="231"/>
      <c r="J243" s="229"/>
      <c r="K243" s="417"/>
      <c r="L243" s="417"/>
      <c r="M243" s="417"/>
      <c r="N243" s="21"/>
      <c r="O243" s="227"/>
      <c r="P243" s="227"/>
      <c r="V243" s="230"/>
      <c r="W243" s="23"/>
      <c r="X243" s="22"/>
    </row>
    <row r="244" spans="1:24" s="228" customFormat="1" x14ac:dyDescent="0.2">
      <c r="A244" s="25"/>
      <c r="B244" s="24" t="s">
        <v>240</v>
      </c>
      <c r="C244" s="24"/>
      <c r="D244" s="24"/>
      <c r="E244" s="452"/>
      <c r="F244" s="452"/>
      <c r="G244" s="452"/>
      <c r="H244" s="452"/>
      <c r="I244" s="453"/>
      <c r="J244" s="417"/>
      <c r="K244" s="417"/>
      <c r="L244" s="417"/>
      <c r="M244" s="417"/>
      <c r="N244" s="21"/>
      <c r="O244" s="227"/>
      <c r="P244" s="227"/>
      <c r="V244" s="230"/>
      <c r="W244" s="23"/>
      <c r="X244" s="22"/>
    </row>
    <row r="245" spans="1:24" s="228" customFormat="1" x14ac:dyDescent="0.2">
      <c r="A245" s="25"/>
      <c r="B245" s="821"/>
      <c r="C245" s="821"/>
      <c r="D245" s="821"/>
      <c r="E245" s="821"/>
      <c r="F245" s="821"/>
      <c r="G245" s="821"/>
      <c r="H245" s="821"/>
      <c r="I245" s="821"/>
      <c r="J245" s="821"/>
      <c r="K245" s="821"/>
      <c r="L245" s="821"/>
      <c r="M245" s="821"/>
      <c r="N245" s="51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417"/>
      <c r="C251" s="450"/>
      <c r="D251" s="417"/>
      <c r="E251" s="450"/>
      <c r="F251" s="417"/>
      <c r="G251" s="417"/>
      <c r="H251" s="417"/>
      <c r="I251" s="417"/>
      <c r="J251" s="417"/>
      <c r="K251" s="417"/>
      <c r="L251" s="417"/>
      <c r="M251" s="417"/>
      <c r="N251" s="21"/>
      <c r="O251" s="227"/>
      <c r="P251" s="227"/>
      <c r="V251" s="230"/>
      <c r="W251" s="23"/>
      <c r="X251" s="22"/>
    </row>
    <row r="252" spans="1:24" ht="15" x14ac:dyDescent="0.25">
      <c r="A252" s="404" t="s">
        <v>239</v>
      </c>
      <c r="B252" s="289"/>
      <c r="C252" s="289"/>
      <c r="D252" s="289"/>
      <c r="E252" s="290"/>
      <c r="F252" s="290"/>
      <c r="G252" s="290"/>
      <c r="H252" s="290"/>
      <c r="I252" s="290"/>
      <c r="J252" s="290"/>
      <c r="K252" s="290"/>
      <c r="L252" s="290"/>
      <c r="M252" s="290"/>
      <c r="N252" s="290"/>
      <c r="W252" s="116"/>
    </row>
    <row r="253" spans="1:24" x14ac:dyDescent="0.2">
      <c r="A253" s="290"/>
      <c r="B253" s="822"/>
      <c r="C253" s="822"/>
      <c r="D253" s="822"/>
      <c r="E253" s="822"/>
      <c r="F253" s="822"/>
      <c r="G253" s="822"/>
      <c r="H253" s="822"/>
      <c r="I253" s="822"/>
      <c r="J253" s="822"/>
      <c r="K253" s="822"/>
      <c r="L253" s="822"/>
      <c r="M253" s="822"/>
      <c r="N253" s="512"/>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1" spans="1:23" s="30" customFormat="1" x14ac:dyDescent="0.2">
      <c r="A261" s="354"/>
      <c r="B261" s="76"/>
      <c r="C261" s="128"/>
      <c r="D261" s="353"/>
      <c r="E261" s="76"/>
      <c r="F261" s="128"/>
      <c r="G261" s="353"/>
      <c r="H261" s="353"/>
      <c r="N261" s="352"/>
      <c r="V261" s="51"/>
    </row>
    <row r="262" spans="1:23" s="30" customFormat="1" ht="24" customHeight="1" x14ac:dyDescent="0.2">
      <c r="A262" s="809" t="s">
        <v>112</v>
      </c>
      <c r="B262" s="700"/>
      <c r="C262" s="700"/>
      <c r="D262" s="700"/>
      <c r="E262" s="700"/>
      <c r="F262" s="700"/>
      <c r="G262" s="700"/>
      <c r="H262" s="700"/>
      <c r="I262" s="700"/>
      <c r="J262" s="700"/>
      <c r="K262" s="700"/>
      <c r="L262" s="700"/>
      <c r="M262" s="700"/>
      <c r="N262" s="479"/>
      <c r="V262" s="51"/>
    </row>
    <row r="263" spans="1:23" s="30" customFormat="1" ht="38.25" customHeight="1" x14ac:dyDescent="0.2">
      <c r="A263" s="810" t="s">
        <v>121</v>
      </c>
      <c r="B263" s="700"/>
      <c r="C263" s="700"/>
      <c r="D263" s="700"/>
      <c r="E263" s="700"/>
      <c r="F263" s="700"/>
      <c r="G263" s="700"/>
      <c r="H263" s="700"/>
      <c r="I263" s="700"/>
      <c r="J263" s="700"/>
      <c r="K263" s="700"/>
      <c r="L263" s="700"/>
      <c r="M263" s="700"/>
      <c r="N263" s="476"/>
      <c r="S263" s="51"/>
      <c r="V263" s="51"/>
    </row>
    <row r="266" spans="1:23" s="30" customFormat="1" x14ac:dyDescent="0.2">
      <c r="A266" s="354"/>
      <c r="B266" s="128"/>
      <c r="C266" s="487"/>
      <c r="D266" s="492"/>
      <c r="E266" s="128"/>
      <c r="F266" s="353"/>
      <c r="G266" s="128"/>
      <c r="H266" s="128"/>
      <c r="I266" s="128"/>
      <c r="J266" s="353"/>
      <c r="L266" s="352"/>
      <c r="M266" s="352"/>
    </row>
    <row r="276" spans="1:5" x14ac:dyDescent="0.2">
      <c r="A276" s="457"/>
      <c r="B276" s="456"/>
      <c r="C276" s="456"/>
      <c r="D276" s="456"/>
      <c r="E276" s="456"/>
    </row>
  </sheetData>
  <sheetProtection algorithmName="SHA-512" hashValue="n/4c9Gv18S9yZN3qzs9mzTzzSXQiZPuvka3fllPydNt/JJHMMLFmFpT3YMTVYmZG0r3J5N0mk6urQepxCrKSXA==" saltValue="E6W8DuYg+b+OlBWOXD3thQ==" spinCount="100000" sheet="1" objects="1" scenarios="1"/>
  <mergeCells count="208">
    <mergeCell ref="N163:N167"/>
    <mergeCell ref="N158:N160"/>
    <mergeCell ref="N117:N122"/>
    <mergeCell ref="N126:N131"/>
    <mergeCell ref="O117:O122"/>
    <mergeCell ref="O96:O102"/>
    <mergeCell ref="O108:O114"/>
    <mergeCell ref="N142:N147"/>
    <mergeCell ref="N86:N91"/>
    <mergeCell ref="N97:N102"/>
    <mergeCell ref="N109:N114"/>
    <mergeCell ref="N150:N155"/>
    <mergeCell ref="N134:N138"/>
    <mergeCell ref="A262:M262"/>
    <mergeCell ref="A263:M263"/>
    <mergeCell ref="B225:M225"/>
    <mergeCell ref="B226:M226"/>
    <mergeCell ref="B231:M231"/>
    <mergeCell ref="B234:M234"/>
    <mergeCell ref="A233:M233"/>
    <mergeCell ref="B240:I240"/>
    <mergeCell ref="B236:I236"/>
    <mergeCell ref="B238:I238"/>
    <mergeCell ref="B245:M250"/>
    <mergeCell ref="B253:M259"/>
    <mergeCell ref="B242:I242"/>
    <mergeCell ref="A204:M204"/>
    <mergeCell ref="A188:M188"/>
    <mergeCell ref="C88:H88"/>
    <mergeCell ref="G210:H210"/>
    <mergeCell ref="I210:K210"/>
    <mergeCell ref="B207:E208"/>
    <mergeCell ref="D52:E52"/>
    <mergeCell ref="D51:E51"/>
    <mergeCell ref="F51:K51"/>
    <mergeCell ref="C87:H87"/>
    <mergeCell ref="C92:H92"/>
    <mergeCell ref="E80:F80"/>
    <mergeCell ref="B198:G198"/>
    <mergeCell ref="H198:J198"/>
    <mergeCell ref="B194:G194"/>
    <mergeCell ref="H194:J194"/>
    <mergeCell ref="B195:G195"/>
    <mergeCell ref="H195:J195"/>
    <mergeCell ref="A71:M71"/>
    <mergeCell ref="B61:C67"/>
    <mergeCell ref="E68:F68"/>
    <mergeCell ref="I68:K68"/>
    <mergeCell ref="F62:G62"/>
    <mergeCell ref="C99:D99"/>
    <mergeCell ref="G211:K213"/>
    <mergeCell ref="L210:M210"/>
    <mergeCell ref="L208:M209"/>
    <mergeCell ref="B210:C210"/>
    <mergeCell ref="D210:E210"/>
    <mergeCell ref="G207:J208"/>
    <mergeCell ref="A224:M224"/>
    <mergeCell ref="H55:K55"/>
    <mergeCell ref="B68:D68"/>
    <mergeCell ref="D185:E185"/>
    <mergeCell ref="F79:H79"/>
    <mergeCell ref="B51:C56"/>
    <mergeCell ref="D53:E53"/>
    <mergeCell ref="F64:K64"/>
    <mergeCell ref="D55:E55"/>
    <mergeCell ref="F61:M61"/>
    <mergeCell ref="D62:E62"/>
    <mergeCell ref="D61:E61"/>
    <mergeCell ref="B85:H85"/>
    <mergeCell ref="C96:D96"/>
    <mergeCell ref="E96:I96"/>
    <mergeCell ref="C97:D97"/>
    <mergeCell ref="E97:I97"/>
    <mergeCell ref="A205:M205"/>
    <mergeCell ref="G3:K3"/>
    <mergeCell ref="H6:J6"/>
    <mergeCell ref="J5:K5"/>
    <mergeCell ref="J4:M4"/>
    <mergeCell ref="L5:M5"/>
    <mergeCell ref="D32:E32"/>
    <mergeCell ref="D17:E17"/>
    <mergeCell ref="H17:K17"/>
    <mergeCell ref="B13:C18"/>
    <mergeCell ref="E22:L22"/>
    <mergeCell ref="D16:E16"/>
    <mergeCell ref="B23:D23"/>
    <mergeCell ref="D30:E30"/>
    <mergeCell ref="E10:F10"/>
    <mergeCell ref="I24:K24"/>
    <mergeCell ref="E11:F11"/>
    <mergeCell ref="B11:C11"/>
    <mergeCell ref="F16:K16"/>
    <mergeCell ref="H32:K32"/>
    <mergeCell ref="D14:E14"/>
    <mergeCell ref="J18:K18"/>
    <mergeCell ref="B22:D22"/>
    <mergeCell ref="E23:G23"/>
    <mergeCell ref="F9:H9"/>
    <mergeCell ref="D9:E9"/>
    <mergeCell ref="B24:D24"/>
    <mergeCell ref="D28:E28"/>
    <mergeCell ref="F28:K28"/>
    <mergeCell ref="D29:E29"/>
    <mergeCell ref="B28:C33"/>
    <mergeCell ref="F30:K30"/>
    <mergeCell ref="D31:E31"/>
    <mergeCell ref="F31:K31"/>
    <mergeCell ref="E26:G26"/>
    <mergeCell ref="D15:E15"/>
    <mergeCell ref="D13:E13"/>
    <mergeCell ref="F13:K13"/>
    <mergeCell ref="F15:K15"/>
    <mergeCell ref="J33:K33"/>
    <mergeCell ref="E24:H24"/>
    <mergeCell ref="H11:K11"/>
    <mergeCell ref="B36:D36"/>
    <mergeCell ref="E38:H38"/>
    <mergeCell ref="B81:C81"/>
    <mergeCell ref="E81:F81"/>
    <mergeCell ref="H81:K81"/>
    <mergeCell ref="H44:I44"/>
    <mergeCell ref="D64:E64"/>
    <mergeCell ref="F65:K65"/>
    <mergeCell ref="D66:E66"/>
    <mergeCell ref="H66:K66"/>
    <mergeCell ref="F54:K54"/>
    <mergeCell ref="D79:E79"/>
    <mergeCell ref="C40:D40"/>
    <mergeCell ref="E42:J42"/>
    <mergeCell ref="J56:K56"/>
    <mergeCell ref="B38:D38"/>
    <mergeCell ref="I40:K40"/>
    <mergeCell ref="E40:G40"/>
    <mergeCell ref="G36:H36"/>
    <mergeCell ref="K44:M44"/>
    <mergeCell ref="B42:D42"/>
    <mergeCell ref="E43:I43"/>
    <mergeCell ref="F53:K53"/>
    <mergeCell ref="D54:E54"/>
    <mergeCell ref="C100:D100"/>
    <mergeCell ref="E100:I100"/>
    <mergeCell ref="J67:K67"/>
    <mergeCell ref="D63:E63"/>
    <mergeCell ref="D73:E73"/>
    <mergeCell ref="A76:M76"/>
    <mergeCell ref="D65:E65"/>
    <mergeCell ref="F73:H73"/>
    <mergeCell ref="J73:M73"/>
    <mergeCell ref="E99:I99"/>
    <mergeCell ref="C89:H89"/>
    <mergeCell ref="C90:H90"/>
    <mergeCell ref="C91:H91"/>
    <mergeCell ref="C98:D98"/>
    <mergeCell ref="E98:I98"/>
    <mergeCell ref="C111:D111"/>
    <mergeCell ref="C101:D101"/>
    <mergeCell ref="C102:D102"/>
    <mergeCell ref="E102:I102"/>
    <mergeCell ref="C108:D108"/>
    <mergeCell ref="H191:J191"/>
    <mergeCell ref="C103:I103"/>
    <mergeCell ref="E101:I101"/>
    <mergeCell ref="D184:G184"/>
    <mergeCell ref="E111:I111"/>
    <mergeCell ref="C109:D109"/>
    <mergeCell ref="E109:I109"/>
    <mergeCell ref="C110:D110"/>
    <mergeCell ref="E110:I110"/>
    <mergeCell ref="E112:I112"/>
    <mergeCell ref="C113:D113"/>
    <mergeCell ref="E113:I113"/>
    <mergeCell ref="C120:D120"/>
    <mergeCell ref="C121:D121"/>
    <mergeCell ref="E121:I121"/>
    <mergeCell ref="E108:I108"/>
    <mergeCell ref="J186:K186"/>
    <mergeCell ref="B191:G191"/>
    <mergeCell ref="B193:G193"/>
    <mergeCell ref="H193:J193"/>
    <mergeCell ref="B196:G196"/>
    <mergeCell ref="H196:J196"/>
    <mergeCell ref="B190:G190"/>
    <mergeCell ref="H190:J190"/>
    <mergeCell ref="C112:D112"/>
    <mergeCell ref="B1:E1"/>
    <mergeCell ref="F1:M1"/>
    <mergeCell ref="B211:E213"/>
    <mergeCell ref="H199:J199"/>
    <mergeCell ref="B192:G192"/>
    <mergeCell ref="B197:G197"/>
    <mergeCell ref="H197:J197"/>
    <mergeCell ref="E120:I120"/>
    <mergeCell ref="E114:I114"/>
    <mergeCell ref="C115:I115"/>
    <mergeCell ref="C114:D114"/>
    <mergeCell ref="H200:J200"/>
    <mergeCell ref="B200:G200"/>
    <mergeCell ref="C122:D122"/>
    <mergeCell ref="E122:I122"/>
    <mergeCell ref="C160:I160"/>
    <mergeCell ref="C165:I165"/>
    <mergeCell ref="B199:G199"/>
    <mergeCell ref="C166:I166"/>
    <mergeCell ref="C167:I167"/>
    <mergeCell ref="C123:I123"/>
    <mergeCell ref="H192:J192"/>
    <mergeCell ref="D186:E186"/>
    <mergeCell ref="J185:K185"/>
  </mergeCells>
  <phoneticPr fontId="29" type="noConversion"/>
  <conditionalFormatting sqref="L210">
    <cfRule type="cellIs" dxfId="69" priority="1" stopIfTrue="1" operator="equal">
      <formula>""""""</formula>
    </cfRule>
  </conditionalFormatting>
  <conditionalFormatting sqref="K180">
    <cfRule type="expression" dxfId="68" priority="2" stopIfTrue="1">
      <formula>$G$180="Oui"</formula>
    </cfRule>
  </conditionalFormatting>
  <conditionalFormatting sqref="C165:I167 K165:K167 P165:P167">
    <cfRule type="expression" dxfId="67" priority="3" stopIfTrue="1">
      <formula>$L$24="Coût complet"</formula>
    </cfRule>
  </conditionalFormatting>
  <conditionalFormatting sqref="C160:I160">
    <cfRule type="expression" dxfId="66" priority="4" stopIfTrue="1">
      <formula>$L$24="Coût marginal"</formula>
    </cfRule>
  </conditionalFormatting>
  <conditionalFormatting sqref="K160 P160">
    <cfRule type="expression" dxfId="65" priority="5" stopIfTrue="1">
      <formula>$L$24="Coût marginal"</formula>
    </cfRule>
  </conditionalFormatting>
  <conditionalFormatting sqref="O73:O75 O79 O9">
    <cfRule type="cellIs" dxfId="64" priority="6" stopIfTrue="1" operator="notEqual">
      <formula>""""""</formula>
    </cfRule>
  </conditionalFormatting>
  <conditionalFormatting sqref="J26:N26">
    <cfRule type="expression" dxfId="63" priority="7" stopIfTrue="1">
      <formula>$E$26="Autre"</formula>
    </cfRule>
  </conditionalFormatting>
  <dataValidations count="10">
    <dataValidation type="list" allowBlank="1" showInputMessage="1" showErrorMessage="1" sqref="J236 F228:F229 L230:M230 J242 J240 J238">
      <formula1>$O$228:$O$229</formula1>
    </dataValidation>
    <dataValidation type="list" allowBlank="1" showInputMessage="1" showErrorMessage="1" sqref="E228:E229 H77 H59 H7">
      <formula1>#REF!</formula1>
    </dataValidation>
    <dataValidation type="list" allowBlank="1" showInputMessage="1" showErrorMessage="1" sqref="G180">
      <formula1>$P$180:$P$181</formula1>
    </dataValidation>
    <dataValidation type="list" allowBlank="1" showInputMessage="1" showErrorMessage="1" sqref="C120:D122 C108:D114">
      <formula1>$Q$108:$Q$113</formula1>
    </dataValidation>
    <dataValidation type="list" allowBlank="1" showInputMessage="1" showErrorMessage="1" sqref="C96:C102">
      <formula1>$P$96:$P$101</formula1>
    </dataValidation>
    <dataValidation type="list" allowBlank="1" showInputMessage="1" showErrorMessage="1" sqref="B73:B75 B9 F44 B79">
      <formula1>$Q$1:$Q$2</formula1>
    </dataValidation>
    <dataValidation type="list" allowBlank="1" showInputMessage="1" showErrorMessage="1" sqref="E36">
      <formula1>$V$1:$V$53</formula1>
    </dataValidation>
    <dataValidation type="list" allowBlank="1" showInputMessage="1" showErrorMessage="1" sqref="E26:G26">
      <formula1>$S$17:$S$39</formula1>
    </dataValidation>
    <dataValidation type="list" allowBlank="1" showInputMessage="1" showErrorMessage="1" sqref="L24:M24">
      <formula1>$P$1:$P$2</formula1>
    </dataValidation>
    <dataValidation type="list" allowBlank="1" showInputMessage="1" showErrorMessage="1" sqref="E24:H24">
      <formula1>$S$1:$S$8</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2" max="16383" man="1"/>
    <brk id="186" max="1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indexed="15"/>
  </sheetPr>
  <dimension ref="A1:Y276"/>
  <sheetViews>
    <sheetView showGridLines="0" zoomScaleNormal="100" workbookViewId="0">
      <selection activeCell="E2" sqref="E1:E1048576"/>
    </sheetView>
  </sheetViews>
  <sheetFormatPr baseColWidth="10" defaultColWidth="11.42578125" defaultRowHeight="12.75" x14ac:dyDescent="0.2"/>
  <cols>
    <col min="1" max="1" width="8.1406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5" width="12.42578125" style="133" customWidth="1"/>
    <col min="16"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customWidth="1"/>
    <col min="24" max="24" width="11.42578125" style="93"/>
    <col min="25" max="16384" width="11.42578125" style="133"/>
  </cols>
  <sheetData>
    <row r="1" spans="1:24" s="599" customFormat="1" ht="78" customHeight="1" x14ac:dyDescent="0.2">
      <c r="B1" s="663"/>
      <c r="C1" s="664"/>
      <c r="D1" s="664"/>
      <c r="E1" s="665"/>
      <c r="F1" s="666" t="s">
        <v>368</v>
      </c>
      <c r="G1" s="667"/>
      <c r="H1" s="667"/>
      <c r="I1" s="667"/>
      <c r="J1" s="667"/>
      <c r="K1" s="667"/>
      <c r="L1" s="667"/>
      <c r="M1" s="668"/>
    </row>
    <row r="2" spans="1:24" s="93" customFormat="1" x14ac:dyDescent="0.2">
      <c r="J2" s="479"/>
      <c r="K2" s="479"/>
      <c r="L2" s="479"/>
      <c r="M2" s="479"/>
      <c r="N2" s="479"/>
      <c r="P2" s="93" t="s">
        <v>109</v>
      </c>
      <c r="Q2" s="93" t="s">
        <v>38</v>
      </c>
      <c r="R2" s="93" t="s">
        <v>52</v>
      </c>
      <c r="S2" s="137" t="s">
        <v>99</v>
      </c>
      <c r="T2" s="167"/>
      <c r="V2" s="428" t="s">
        <v>247</v>
      </c>
      <c r="W2" s="135"/>
    </row>
    <row r="3" spans="1:24" s="93" customFormat="1" ht="30.75" customHeight="1" x14ac:dyDescent="0.2">
      <c r="D3" s="102"/>
      <c r="E3" s="68" t="s">
        <v>110</v>
      </c>
      <c r="F3" s="69">
        <v>2</v>
      </c>
      <c r="G3" s="749" t="s">
        <v>80</v>
      </c>
      <c r="H3" s="750"/>
      <c r="I3" s="750"/>
      <c r="J3" s="750"/>
      <c r="K3" s="751"/>
      <c r="R3" s="93" t="s">
        <v>106</v>
      </c>
      <c r="S3" s="138" t="s">
        <v>113</v>
      </c>
      <c r="T3" s="131" t="s">
        <v>93</v>
      </c>
      <c r="U3" s="132" t="s">
        <v>97</v>
      </c>
      <c r="V3" s="428" t="s">
        <v>248</v>
      </c>
    </row>
    <row r="4" spans="1:24" s="93" customFormat="1" ht="18" customHeight="1" x14ac:dyDescent="0.25">
      <c r="E4" s="70"/>
      <c r="F4" s="183"/>
      <c r="G4" s="183"/>
      <c r="H4" s="183"/>
      <c r="I4" s="28"/>
      <c r="J4" s="757" t="s">
        <v>66</v>
      </c>
      <c r="K4" s="758"/>
      <c r="L4" s="758"/>
      <c r="M4" s="759"/>
      <c r="R4" s="93" t="s">
        <v>53</v>
      </c>
      <c r="S4" s="138" t="s">
        <v>104</v>
      </c>
      <c r="T4" s="184" t="s">
        <v>94</v>
      </c>
      <c r="U4" s="185">
        <v>0.08</v>
      </c>
      <c r="V4" s="428" t="s">
        <v>249</v>
      </c>
      <c r="W4" s="135"/>
    </row>
    <row r="5" spans="1:24" s="93" customFormat="1" ht="12.75" customHeight="1" x14ac:dyDescent="0.2">
      <c r="J5" s="755" t="str">
        <f>'Fiche Identité'!E2</f>
        <v xml:space="preserve">N° de dossier : </v>
      </c>
      <c r="K5" s="837"/>
      <c r="L5" s="760" t="str">
        <f>CONCATENATE('Fiche Identité'!F2,"-02")</f>
        <v>ANR--02</v>
      </c>
      <c r="M5" s="761"/>
      <c r="R5" s="93" t="s">
        <v>107</v>
      </c>
      <c r="S5" s="138" t="s">
        <v>100</v>
      </c>
      <c r="T5" s="186" t="s">
        <v>95</v>
      </c>
      <c r="U5" s="187">
        <v>0.2</v>
      </c>
      <c r="V5" s="428" t="s">
        <v>250</v>
      </c>
      <c r="W5" s="135"/>
    </row>
    <row r="6" spans="1:24" s="93" customFormat="1" ht="15" customHeight="1" x14ac:dyDescent="0.25">
      <c r="A6" s="36" t="s">
        <v>67</v>
      </c>
      <c r="B6" s="72"/>
      <c r="C6" s="72"/>
      <c r="D6" s="72"/>
      <c r="E6" s="72"/>
      <c r="F6" s="72"/>
      <c r="G6" s="73"/>
      <c r="H6" s="752" t="s">
        <v>69</v>
      </c>
      <c r="I6" s="753"/>
      <c r="J6" s="754"/>
      <c r="K6" s="74" t="s">
        <v>46</v>
      </c>
      <c r="N6" s="188"/>
      <c r="R6" s="93" t="s">
        <v>54</v>
      </c>
      <c r="S6" s="138" t="s">
        <v>101</v>
      </c>
      <c r="T6" s="189"/>
      <c r="U6" s="187">
        <v>0.4</v>
      </c>
      <c r="V6" s="428" t="s">
        <v>251</v>
      </c>
      <c r="W6" s="135"/>
    </row>
    <row r="7" spans="1:24" s="93" customFormat="1" ht="8.25" customHeight="1" x14ac:dyDescent="0.25">
      <c r="A7" s="75"/>
      <c r="B7" s="76"/>
      <c r="C7" s="76"/>
      <c r="D7" s="76"/>
      <c r="E7" s="76"/>
      <c r="F7" s="76"/>
      <c r="G7" s="77"/>
      <c r="H7" s="78"/>
      <c r="K7" s="3"/>
      <c r="L7" s="79"/>
      <c r="M7" s="79"/>
      <c r="N7" s="74"/>
      <c r="Q7" s="71"/>
      <c r="R7" s="93" t="s">
        <v>55</v>
      </c>
      <c r="S7" s="137" t="s">
        <v>102</v>
      </c>
      <c r="T7" s="190"/>
      <c r="U7" s="187">
        <v>7.0000000000000007E-2</v>
      </c>
      <c r="V7" s="428" t="s">
        <v>252</v>
      </c>
      <c r="W7" s="135"/>
    </row>
    <row r="8" spans="1:24" s="93" customFormat="1" ht="14.25" x14ac:dyDescent="0.2">
      <c r="B8" s="80" t="s">
        <v>86</v>
      </c>
      <c r="C8" s="80"/>
      <c r="D8" s="80" t="s">
        <v>87</v>
      </c>
      <c r="E8" s="80"/>
      <c r="F8" s="80" t="s">
        <v>88</v>
      </c>
      <c r="J8" s="164" t="s">
        <v>89</v>
      </c>
      <c r="K8" s="164"/>
      <c r="L8" s="74" t="s">
        <v>174</v>
      </c>
      <c r="M8" s="74"/>
      <c r="N8" s="276"/>
      <c r="O8" s="116"/>
      <c r="Q8" s="71"/>
      <c r="R8" s="93" t="s">
        <v>56</v>
      </c>
      <c r="S8" s="138" t="s">
        <v>103</v>
      </c>
      <c r="T8" s="191" t="s">
        <v>96</v>
      </c>
      <c r="U8" s="192">
        <v>0</v>
      </c>
      <c r="V8" s="428" t="s">
        <v>253</v>
      </c>
      <c r="W8" s="135"/>
    </row>
    <row r="9" spans="1:24" s="93" customFormat="1" ht="15.75" thickBot="1" x14ac:dyDescent="0.3">
      <c r="B9" s="295"/>
      <c r="C9" s="142"/>
      <c r="D9" s="737"/>
      <c r="E9" s="738"/>
      <c r="F9" s="734"/>
      <c r="G9" s="735"/>
      <c r="H9" s="736"/>
      <c r="I9" s="2"/>
      <c r="J9" s="297"/>
      <c r="K9" s="193"/>
      <c r="L9" s="316"/>
      <c r="M9" s="316"/>
      <c r="N9" s="81"/>
      <c r="O9" s="194"/>
      <c r="R9" s="195" t="s">
        <v>77</v>
      </c>
      <c r="S9" s="133"/>
      <c r="T9" s="196"/>
      <c r="U9" s="192">
        <v>0</v>
      </c>
      <c r="V9" s="428" t="s">
        <v>254</v>
      </c>
      <c r="W9" s="136"/>
    </row>
    <row r="10" spans="1:24" s="93" customFormat="1" ht="16.5" customHeight="1" x14ac:dyDescent="0.2">
      <c r="B10" s="82" t="s">
        <v>90</v>
      </c>
      <c r="C10" s="83"/>
      <c r="D10" s="82"/>
      <c r="E10" s="766" t="s">
        <v>122</v>
      </c>
      <c r="F10" s="766"/>
      <c r="G10" s="30"/>
      <c r="H10" s="80" t="s">
        <v>91</v>
      </c>
      <c r="I10" s="30"/>
      <c r="J10" s="30"/>
      <c r="L10" s="81"/>
      <c r="M10" s="81"/>
      <c r="O10" s="116"/>
      <c r="S10" s="133"/>
      <c r="V10" s="428" t="s">
        <v>255</v>
      </c>
      <c r="W10" s="135"/>
    </row>
    <row r="11" spans="1:24" s="93" customFormat="1" ht="15" thickBot="1" x14ac:dyDescent="0.25">
      <c r="B11" s="770"/>
      <c r="C11" s="770"/>
      <c r="D11" s="122"/>
      <c r="E11" s="769"/>
      <c r="F11" s="769"/>
      <c r="G11" s="82"/>
      <c r="H11" s="727"/>
      <c r="I11" s="727"/>
      <c r="J11" s="727"/>
      <c r="K11" s="727"/>
      <c r="S11" s="133"/>
      <c r="V11" s="428" t="s">
        <v>256</v>
      </c>
      <c r="W11" s="135"/>
    </row>
    <row r="12" spans="1:24" s="116" customFormat="1" x14ac:dyDescent="0.2">
      <c r="B12" s="143"/>
      <c r="C12" s="21"/>
      <c r="D12" s="144"/>
      <c r="E12" s="141"/>
      <c r="F12" s="35"/>
      <c r="G12" s="180"/>
      <c r="H12" s="197"/>
      <c r="I12" s="198"/>
      <c r="J12" s="198"/>
      <c r="K12" s="198"/>
      <c r="S12" s="133"/>
      <c r="V12" s="429" t="s">
        <v>257</v>
      </c>
      <c r="W12" s="136"/>
      <c r="X12" s="93"/>
    </row>
    <row r="13" spans="1:24" s="116" customFormat="1" ht="14.25" x14ac:dyDescent="0.2">
      <c r="B13" s="743" t="s">
        <v>129</v>
      </c>
      <c r="C13" s="744"/>
      <c r="D13" s="741" t="s">
        <v>196</v>
      </c>
      <c r="E13" s="742"/>
      <c r="F13" s="720" t="str">
        <f>IF(E22="","",E22)</f>
        <v/>
      </c>
      <c r="G13" s="720"/>
      <c r="H13" s="720"/>
      <c r="I13" s="720"/>
      <c r="J13" s="720"/>
      <c r="K13" s="720"/>
      <c r="S13" s="133"/>
      <c r="V13" s="428" t="s">
        <v>258</v>
      </c>
      <c r="W13" s="136"/>
      <c r="X13" s="93"/>
    </row>
    <row r="14" spans="1:24" s="116" customFormat="1" ht="14.25" customHeight="1" x14ac:dyDescent="0.2">
      <c r="B14" s="745"/>
      <c r="C14" s="744"/>
      <c r="D14" s="696" t="s">
        <v>30</v>
      </c>
      <c r="E14" s="696"/>
      <c r="F14" s="442" t="str">
        <f>IF(F52="","",F52)</f>
        <v/>
      </c>
      <c r="G14" s="83"/>
      <c r="H14" s="83"/>
      <c r="I14" s="83"/>
      <c r="J14" s="83"/>
      <c r="K14" s="83"/>
      <c r="P14" s="93"/>
      <c r="S14" s="93"/>
      <c r="V14" s="43" t="s">
        <v>259</v>
      </c>
    </row>
    <row r="15" spans="1:24" s="116" customFormat="1" ht="14.25" x14ac:dyDescent="0.2">
      <c r="B15" s="745"/>
      <c r="C15" s="744"/>
      <c r="D15" s="696" t="s">
        <v>32</v>
      </c>
      <c r="E15" s="719"/>
      <c r="F15" s="720" t="str">
        <f>IF(F53="","",F53)</f>
        <v/>
      </c>
      <c r="G15" s="720"/>
      <c r="H15" s="720"/>
      <c r="I15" s="720"/>
      <c r="J15" s="720"/>
      <c r="K15" s="720"/>
      <c r="V15" s="22" t="s">
        <v>260</v>
      </c>
    </row>
    <row r="16" spans="1:24" s="116" customFormat="1" ht="14.25" x14ac:dyDescent="0.2">
      <c r="B16" s="745"/>
      <c r="C16" s="744"/>
      <c r="D16" s="696" t="s">
        <v>33</v>
      </c>
      <c r="E16" s="696"/>
      <c r="F16" s="720" t="str">
        <f>IF(F54="","",F54)</f>
        <v/>
      </c>
      <c r="G16" s="720"/>
      <c r="H16" s="720"/>
      <c r="I16" s="720"/>
      <c r="J16" s="720"/>
      <c r="K16" s="720"/>
      <c r="S16" s="436" t="s">
        <v>321</v>
      </c>
      <c r="T16" s="436" t="s">
        <v>289</v>
      </c>
      <c r="V16" s="22" t="s">
        <v>261</v>
      </c>
    </row>
    <row r="17" spans="1:24" s="93" customFormat="1" ht="12.75" customHeight="1" x14ac:dyDescent="0.2">
      <c r="A17" s="117"/>
      <c r="B17" s="745"/>
      <c r="C17" s="744"/>
      <c r="D17" s="696" t="s">
        <v>31</v>
      </c>
      <c r="E17" s="696"/>
      <c r="F17" s="569" t="str">
        <f>IF(F55="","",F55)</f>
        <v/>
      </c>
      <c r="G17" s="50" t="s">
        <v>27</v>
      </c>
      <c r="H17" s="720" t="str">
        <f>IF(H55="","",H55)</f>
        <v/>
      </c>
      <c r="I17" s="720"/>
      <c r="J17" s="720"/>
      <c r="K17" s="720"/>
      <c r="L17" s="76"/>
      <c r="M17" s="76"/>
      <c r="N17" s="124"/>
      <c r="S17" s="437" t="s">
        <v>290</v>
      </c>
      <c r="T17" s="437" t="s">
        <v>291</v>
      </c>
      <c r="V17" s="428" t="s">
        <v>262</v>
      </c>
      <c r="W17" s="116"/>
    </row>
    <row r="18" spans="1:24" s="93" customFormat="1" ht="14.25" x14ac:dyDescent="0.2">
      <c r="A18" s="117"/>
      <c r="B18" s="745"/>
      <c r="C18" s="744"/>
      <c r="D18" s="119"/>
      <c r="E18" s="119"/>
      <c r="F18" s="122"/>
      <c r="G18" s="263" t="s">
        <v>28</v>
      </c>
      <c r="H18" s="443" t="str">
        <f>IF(H56="","",H56)</f>
        <v/>
      </c>
      <c r="I18" s="264" t="s">
        <v>29</v>
      </c>
      <c r="J18" s="694" t="str">
        <f>IF(J56="","",J56)</f>
        <v/>
      </c>
      <c r="K18" s="695"/>
      <c r="L18" s="124"/>
      <c r="M18" s="124"/>
      <c r="N18" s="124"/>
      <c r="S18" s="437" t="s">
        <v>292</v>
      </c>
      <c r="T18" s="437" t="s">
        <v>293</v>
      </c>
      <c r="V18" s="22" t="s">
        <v>263</v>
      </c>
      <c r="W18" s="116"/>
    </row>
    <row r="19" spans="1:24" s="116" customFormat="1" x14ac:dyDescent="0.2">
      <c r="B19" s="143"/>
      <c r="C19" s="21"/>
      <c r="D19" s="144"/>
      <c r="E19" s="141"/>
      <c r="F19" s="35"/>
      <c r="G19" s="180"/>
      <c r="H19" s="197"/>
      <c r="I19" s="198"/>
      <c r="J19" s="198"/>
      <c r="K19" s="198"/>
      <c r="S19" s="437" t="s">
        <v>294</v>
      </c>
      <c r="T19" s="437" t="s">
        <v>295</v>
      </c>
      <c r="V19" s="22" t="s">
        <v>264</v>
      </c>
      <c r="W19" s="136"/>
      <c r="X19" s="93"/>
    </row>
    <row r="20" spans="1:24" s="92" customFormat="1" ht="15" customHeight="1" x14ac:dyDescent="0.2">
      <c r="A20" s="88" t="s">
        <v>63</v>
      </c>
      <c r="B20" s="89"/>
      <c r="C20" s="89"/>
      <c r="D20" s="89"/>
      <c r="E20" s="89"/>
      <c r="F20" s="89"/>
      <c r="G20" s="90"/>
      <c r="H20" s="90"/>
      <c r="I20" s="90"/>
      <c r="J20" s="90"/>
      <c r="K20" s="91"/>
      <c r="L20" s="90"/>
      <c r="M20" s="90"/>
      <c r="N20" s="493"/>
      <c r="S20" s="437" t="s">
        <v>296</v>
      </c>
      <c r="T20" s="437" t="s">
        <v>297</v>
      </c>
      <c r="V20" s="428" t="s">
        <v>265</v>
      </c>
      <c r="W20" s="134"/>
      <c r="X20" s="93"/>
    </row>
    <row r="21" spans="1:24" s="93" customFormat="1" ht="7.5" customHeight="1" x14ac:dyDescent="0.25">
      <c r="B21" s="94"/>
      <c r="C21" s="95"/>
      <c r="D21" s="96"/>
      <c r="E21" s="96"/>
      <c r="F21" s="96"/>
      <c r="K21" s="97"/>
      <c r="N21" s="98"/>
      <c r="S21" s="437" t="s">
        <v>298</v>
      </c>
      <c r="T21" s="437" t="s">
        <v>299</v>
      </c>
      <c r="V21" s="22" t="s">
        <v>266</v>
      </c>
      <c r="W21" s="136"/>
    </row>
    <row r="22" spans="1:24" s="93" customFormat="1" ht="41.25" customHeight="1" thickBot="1" x14ac:dyDescent="0.25">
      <c r="A22" s="99"/>
      <c r="B22" s="739" t="s">
        <v>117</v>
      </c>
      <c r="C22" s="740"/>
      <c r="D22" s="739"/>
      <c r="E22" s="762"/>
      <c r="F22" s="763"/>
      <c r="G22" s="763"/>
      <c r="H22" s="763"/>
      <c r="I22" s="763"/>
      <c r="J22" s="763"/>
      <c r="K22" s="764"/>
      <c r="L22" s="765"/>
      <c r="M22" s="495"/>
      <c r="N22" s="98"/>
      <c r="S22" s="437" t="s">
        <v>300</v>
      </c>
      <c r="T22" s="437" t="s">
        <v>301</v>
      </c>
      <c r="V22" s="430" t="s">
        <v>267</v>
      </c>
      <c r="W22" s="136"/>
    </row>
    <row r="23" spans="1:24" s="93" customFormat="1" ht="33.75" customHeight="1" thickBot="1" x14ac:dyDescent="0.25">
      <c r="A23" s="100"/>
      <c r="B23" s="739" t="s">
        <v>60</v>
      </c>
      <c r="C23" s="740"/>
      <c r="D23" s="739"/>
      <c r="E23" s="771"/>
      <c r="F23" s="772"/>
      <c r="G23" s="772"/>
      <c r="H23" s="129"/>
      <c r="I23" s="199"/>
      <c r="J23" s="181"/>
      <c r="K23" s="181"/>
      <c r="Q23" s="167"/>
      <c r="S23" s="437" t="s">
        <v>302</v>
      </c>
      <c r="T23" s="437" t="s">
        <v>301</v>
      </c>
      <c r="V23" s="428" t="s">
        <v>268</v>
      </c>
      <c r="W23" s="136"/>
    </row>
    <row r="24" spans="1:24" s="102" customFormat="1" ht="23.25" customHeight="1" thickBot="1" x14ac:dyDescent="0.25">
      <c r="A24" s="100"/>
      <c r="B24" s="739" t="s">
        <v>40</v>
      </c>
      <c r="C24" s="740"/>
      <c r="D24" s="739"/>
      <c r="E24" s="636"/>
      <c r="F24" s="636"/>
      <c r="G24" s="636"/>
      <c r="H24" s="748"/>
      <c r="I24" s="767" t="s">
        <v>111</v>
      </c>
      <c r="J24" s="768"/>
      <c r="K24" s="768"/>
      <c r="L24" s="298"/>
      <c r="M24" s="496"/>
      <c r="N24" s="139"/>
      <c r="O24" s="101"/>
      <c r="Q24" s="167"/>
      <c r="S24" s="437" t="s">
        <v>303</v>
      </c>
      <c r="T24" s="437" t="s">
        <v>301</v>
      </c>
      <c r="V24" s="428" t="s">
        <v>269</v>
      </c>
      <c r="W24" s="135"/>
      <c r="X24" s="93"/>
    </row>
    <row r="25" spans="1:24" s="28" customFormat="1" ht="15" customHeight="1" x14ac:dyDescent="0.2">
      <c r="B25" s="143"/>
      <c r="C25" s="143"/>
      <c r="D25" s="178"/>
      <c r="E25" s="127"/>
      <c r="F25" s="127"/>
      <c r="G25" s="128"/>
      <c r="I25" s="177"/>
      <c r="J25" s="177"/>
      <c r="K25" s="177"/>
      <c r="L25" s="177"/>
      <c r="M25" s="177"/>
      <c r="Q25" s="167"/>
      <c r="S25" s="437" t="s">
        <v>304</v>
      </c>
      <c r="T25" s="437" t="s">
        <v>301</v>
      </c>
      <c r="V25" s="428" t="s">
        <v>270</v>
      </c>
      <c r="W25" s="136"/>
    </row>
    <row r="26" spans="1:24" s="28" customFormat="1" ht="14.25" x14ac:dyDescent="0.2">
      <c r="A26" s="302"/>
      <c r="B26" s="151" t="s">
        <v>126</v>
      </c>
      <c r="C26" s="151"/>
      <c r="D26" s="178"/>
      <c r="E26" s="733"/>
      <c r="F26" s="747"/>
      <c r="G26" s="747"/>
      <c r="H26" s="198"/>
      <c r="I26" s="264" t="str">
        <f>IF(E26="Autre","Préciser : ","")</f>
        <v/>
      </c>
      <c r="J26" s="477"/>
      <c r="K26" s="478"/>
      <c r="L26" s="478"/>
      <c r="M26" s="478"/>
      <c r="N26" s="478"/>
      <c r="Q26" s="167"/>
      <c r="S26" s="437" t="s">
        <v>281</v>
      </c>
      <c r="T26" s="437" t="s">
        <v>305</v>
      </c>
      <c r="V26" s="428" t="s">
        <v>271</v>
      </c>
      <c r="W26" s="136"/>
    </row>
    <row r="27" spans="1:24" s="28" customFormat="1" x14ac:dyDescent="0.2">
      <c r="A27" s="198"/>
      <c r="B27" s="143"/>
      <c r="C27" s="143"/>
      <c r="D27" s="178"/>
      <c r="E27" s="127"/>
      <c r="F27" s="127"/>
      <c r="G27" s="128"/>
      <c r="H27" s="198"/>
      <c r="I27" s="265"/>
      <c r="J27" s="265"/>
      <c r="K27" s="265"/>
      <c r="L27" s="265"/>
      <c r="M27" s="265"/>
      <c r="N27" s="198"/>
      <c r="Q27" s="167"/>
      <c r="S27" s="437" t="s">
        <v>284</v>
      </c>
      <c r="T27" s="437" t="s">
        <v>306</v>
      </c>
      <c r="V27" s="428" t="s">
        <v>272</v>
      </c>
      <c r="W27" s="136"/>
    </row>
    <row r="28" spans="1:24" s="28" customFormat="1" ht="14.25" x14ac:dyDescent="0.2">
      <c r="A28" s="198"/>
      <c r="B28" s="743" t="s">
        <v>128</v>
      </c>
      <c r="C28" s="744"/>
      <c r="D28" s="741" t="s">
        <v>196</v>
      </c>
      <c r="E28" s="742"/>
      <c r="F28" s="720"/>
      <c r="G28" s="720"/>
      <c r="H28" s="720"/>
      <c r="I28" s="720"/>
      <c r="J28" s="720"/>
      <c r="K28" s="720"/>
      <c r="L28" s="265"/>
      <c r="M28" s="265"/>
      <c r="N28" s="198"/>
      <c r="Q28" s="167"/>
      <c r="S28" s="437" t="s">
        <v>283</v>
      </c>
      <c r="T28" s="437" t="s">
        <v>307</v>
      </c>
      <c r="V28" s="431" t="s">
        <v>273</v>
      </c>
      <c r="W28" s="136"/>
    </row>
    <row r="29" spans="1:24" s="116" customFormat="1" ht="14.25" customHeight="1" x14ac:dyDescent="0.2">
      <c r="B29" s="745"/>
      <c r="C29" s="744"/>
      <c r="D29" s="696" t="s">
        <v>30</v>
      </c>
      <c r="E29" s="696"/>
      <c r="F29" s="171"/>
      <c r="G29" s="83"/>
      <c r="H29" s="83"/>
      <c r="I29" s="83"/>
      <c r="J29" s="83"/>
      <c r="K29" s="83"/>
      <c r="P29" s="93"/>
      <c r="S29" s="437" t="s">
        <v>286</v>
      </c>
      <c r="T29" s="437" t="s">
        <v>308</v>
      </c>
      <c r="V29" s="430" t="s">
        <v>274</v>
      </c>
    </row>
    <row r="30" spans="1:24" s="116" customFormat="1" ht="14.25" x14ac:dyDescent="0.2">
      <c r="B30" s="745"/>
      <c r="C30" s="744"/>
      <c r="D30" s="696" t="s">
        <v>32</v>
      </c>
      <c r="E30" s="719"/>
      <c r="F30" s="746"/>
      <c r="G30" s="746"/>
      <c r="H30" s="746"/>
      <c r="I30" s="746"/>
      <c r="J30" s="746"/>
      <c r="K30" s="746"/>
      <c r="S30" s="437" t="s">
        <v>282</v>
      </c>
      <c r="T30" s="437" t="s">
        <v>309</v>
      </c>
      <c r="V30" s="428" t="s">
        <v>275</v>
      </c>
    </row>
    <row r="31" spans="1:24" s="116" customFormat="1" ht="14.25" x14ac:dyDescent="0.2">
      <c r="B31" s="745"/>
      <c r="C31" s="744"/>
      <c r="D31" s="696" t="s">
        <v>33</v>
      </c>
      <c r="E31" s="696"/>
      <c r="F31" s="746"/>
      <c r="G31" s="746"/>
      <c r="H31" s="746"/>
      <c r="I31" s="746"/>
      <c r="J31" s="746"/>
      <c r="K31" s="746"/>
      <c r="S31" s="437" t="s">
        <v>310</v>
      </c>
      <c r="T31" s="437" t="s">
        <v>311</v>
      </c>
      <c r="V31" s="23" t="s">
        <v>276</v>
      </c>
    </row>
    <row r="32" spans="1:24" s="93" customFormat="1" ht="12.75" customHeight="1" x14ac:dyDescent="0.2">
      <c r="A32" s="117"/>
      <c r="B32" s="745"/>
      <c r="C32" s="744"/>
      <c r="D32" s="696" t="s">
        <v>31</v>
      </c>
      <c r="E32" s="696"/>
      <c r="F32" s="171"/>
      <c r="G32" s="50" t="s">
        <v>27</v>
      </c>
      <c r="H32" s="746"/>
      <c r="I32" s="746"/>
      <c r="J32" s="746"/>
      <c r="K32" s="746"/>
      <c r="L32" s="76"/>
      <c r="M32" s="76"/>
      <c r="N32" s="124"/>
      <c r="S32" s="437" t="s">
        <v>312</v>
      </c>
      <c r="T32" s="437" t="s">
        <v>313</v>
      </c>
      <c r="V32" s="23" t="s">
        <v>277</v>
      </c>
      <c r="W32" s="116"/>
    </row>
    <row r="33" spans="1:24" s="93" customFormat="1" ht="14.25" x14ac:dyDescent="0.2">
      <c r="A33" s="117"/>
      <c r="B33" s="745"/>
      <c r="C33" s="744"/>
      <c r="D33" s="119"/>
      <c r="E33" s="119"/>
      <c r="F33" s="122"/>
      <c r="G33" s="263" t="s">
        <v>28</v>
      </c>
      <c r="H33" s="175"/>
      <c r="I33" s="264" t="s">
        <v>29</v>
      </c>
      <c r="J33" s="716"/>
      <c r="K33" s="717"/>
      <c r="L33" s="124"/>
      <c r="M33" s="124"/>
      <c r="N33" s="124"/>
      <c r="S33" s="437" t="s">
        <v>285</v>
      </c>
      <c r="T33" s="437" t="s">
        <v>314</v>
      </c>
      <c r="V33" s="428" t="s">
        <v>278</v>
      </c>
      <c r="W33" s="116"/>
    </row>
    <row r="34" spans="1:24" s="28" customFormat="1" x14ac:dyDescent="0.2">
      <c r="B34" s="143"/>
      <c r="C34" s="143"/>
      <c r="D34" s="178"/>
      <c r="E34" s="127"/>
      <c r="F34" s="127"/>
      <c r="G34" s="128"/>
      <c r="I34" s="177"/>
      <c r="J34" s="177"/>
      <c r="K34" s="177"/>
      <c r="L34" s="177"/>
      <c r="M34" s="177"/>
      <c r="Q34" s="167"/>
      <c r="S34" s="437" t="s">
        <v>287</v>
      </c>
      <c r="T34" s="437" t="s">
        <v>315</v>
      </c>
      <c r="V34" s="428" t="s">
        <v>279</v>
      </c>
      <c r="W34" s="136"/>
    </row>
    <row r="35" spans="1:24" s="93" customFormat="1" ht="20.25" customHeight="1" x14ac:dyDescent="0.2">
      <c r="A35" s="103"/>
      <c r="B35" s="267" t="s">
        <v>68</v>
      </c>
      <c r="C35" s="200"/>
      <c r="D35" s="104"/>
      <c r="E35" s="147"/>
      <c r="F35" s="105"/>
      <c r="G35" s="201"/>
      <c r="H35" s="148"/>
      <c r="I35" s="104"/>
      <c r="J35" s="104"/>
      <c r="K35" s="106"/>
      <c r="L35" s="104"/>
      <c r="M35" s="507"/>
      <c r="N35" s="180"/>
      <c r="S35" s="437" t="s">
        <v>316</v>
      </c>
      <c r="T35" s="437" t="s">
        <v>317</v>
      </c>
      <c r="V35" s="428" t="s">
        <v>8</v>
      </c>
      <c r="W35" s="136"/>
    </row>
    <row r="36" spans="1:24" s="102" customFormat="1" ht="18" customHeight="1" thickBot="1" x14ac:dyDescent="0.25">
      <c r="A36" s="107"/>
      <c r="B36" s="709" t="s">
        <v>64</v>
      </c>
      <c r="C36" s="710"/>
      <c r="D36" s="710"/>
      <c r="E36" s="299"/>
      <c r="F36" s="108"/>
      <c r="G36" s="710" t="s">
        <v>65</v>
      </c>
      <c r="H36" s="710"/>
      <c r="I36" s="291"/>
      <c r="J36" s="140"/>
      <c r="K36" s="109"/>
      <c r="L36" s="173"/>
      <c r="M36" s="202"/>
      <c r="N36" s="264"/>
      <c r="S36" s="437" t="s">
        <v>318</v>
      </c>
      <c r="T36" s="437"/>
      <c r="V36" s="22"/>
      <c r="W36" s="135"/>
      <c r="X36" s="93"/>
    </row>
    <row r="37" spans="1:24" s="93" customFormat="1" ht="3.75" customHeight="1" x14ac:dyDescent="0.2">
      <c r="B37" s="149"/>
      <c r="C37" s="144"/>
      <c r="D37" s="145"/>
      <c r="E37" s="141"/>
      <c r="F37" s="141"/>
      <c r="G37" s="146"/>
      <c r="H37" s="188"/>
      <c r="I37" s="188"/>
      <c r="J37" s="188"/>
      <c r="K37" s="188"/>
      <c r="L37" s="188"/>
      <c r="M37" s="203"/>
      <c r="N37" s="117"/>
      <c r="S37" s="437" t="s">
        <v>319</v>
      </c>
      <c r="T37" s="437" t="s">
        <v>301</v>
      </c>
      <c r="V37" s="22"/>
      <c r="W37" s="136"/>
    </row>
    <row r="38" spans="1:24" s="93" customFormat="1" ht="26.25" customHeight="1" thickBot="1" x14ac:dyDescent="0.25">
      <c r="A38" s="204"/>
      <c r="B38" s="728" t="s">
        <v>198</v>
      </c>
      <c r="C38" s="729"/>
      <c r="D38" s="729"/>
      <c r="E38" s="635"/>
      <c r="F38" s="711"/>
      <c r="G38" s="712"/>
      <c r="H38" s="712"/>
      <c r="I38" s="110"/>
      <c r="J38" s="110"/>
      <c r="K38" s="205"/>
      <c r="L38" s="206"/>
      <c r="M38" s="508"/>
      <c r="N38" s="117"/>
      <c r="S38" s="437" t="s">
        <v>320</v>
      </c>
      <c r="T38" s="437" t="s">
        <v>301</v>
      </c>
      <c r="V38" s="22"/>
      <c r="W38" s="136"/>
    </row>
    <row r="39" spans="1:24" s="93" customFormat="1" ht="3.75" customHeight="1" x14ac:dyDescent="0.2">
      <c r="A39" s="204"/>
      <c r="B39" s="111"/>
      <c r="C39" s="112"/>
      <c r="D39" s="205"/>
      <c r="E39" s="207"/>
      <c r="F39" s="113"/>
      <c r="G39" s="205"/>
      <c r="H39" s="206"/>
      <c r="I39" s="188"/>
      <c r="J39" s="188"/>
      <c r="K39" s="188"/>
      <c r="L39" s="188"/>
      <c r="M39" s="203"/>
      <c r="N39" s="117"/>
      <c r="S39" s="438" t="s">
        <v>8</v>
      </c>
      <c r="T39" s="439"/>
      <c r="V39" s="22"/>
    </row>
    <row r="40" spans="1:24" s="93" customFormat="1" ht="15" thickBot="1" x14ac:dyDescent="0.25">
      <c r="A40" s="204"/>
      <c r="B40" s="208"/>
      <c r="C40" s="722" t="s">
        <v>35</v>
      </c>
      <c r="D40" s="710"/>
      <c r="E40" s="636"/>
      <c r="F40" s="636"/>
      <c r="G40" s="636"/>
      <c r="H40" s="180"/>
      <c r="I40" s="636"/>
      <c r="J40" s="636"/>
      <c r="K40" s="636"/>
      <c r="L40" s="188"/>
      <c r="M40" s="203"/>
      <c r="N40" s="117"/>
      <c r="V40" s="22"/>
    </row>
    <row r="41" spans="1:24" s="93" customFormat="1" ht="14.25" x14ac:dyDescent="0.2">
      <c r="A41" s="204"/>
      <c r="B41" s="225"/>
      <c r="C41" s="119"/>
      <c r="D41" s="119"/>
      <c r="E41" s="179"/>
      <c r="F41" s="179"/>
      <c r="G41" s="179"/>
      <c r="H41" s="180"/>
      <c r="I41" s="179"/>
      <c r="J41" s="179"/>
      <c r="K41" s="179"/>
      <c r="L41" s="117"/>
      <c r="M41" s="218"/>
      <c r="N41" s="117"/>
      <c r="V41" s="22"/>
    </row>
    <row r="42" spans="1:24" s="93" customFormat="1" ht="26.25" customHeight="1" x14ac:dyDescent="0.2">
      <c r="A42" s="204"/>
      <c r="B42" s="728" t="s">
        <v>197</v>
      </c>
      <c r="C42" s="729"/>
      <c r="D42" s="729"/>
      <c r="E42" s="723"/>
      <c r="F42" s="724"/>
      <c r="G42" s="725"/>
      <c r="H42" s="725"/>
      <c r="I42" s="726"/>
      <c r="J42" s="726"/>
      <c r="K42" s="179"/>
      <c r="L42" s="117"/>
      <c r="M42" s="218"/>
      <c r="N42" s="117"/>
      <c r="V42" s="22"/>
    </row>
    <row r="43" spans="1:24" s="93" customFormat="1" ht="14.25" x14ac:dyDescent="0.2">
      <c r="A43" s="460"/>
      <c r="B43" s="461"/>
      <c r="C43" s="462"/>
      <c r="D43" s="462" t="s">
        <v>164</v>
      </c>
      <c r="E43" s="733"/>
      <c r="F43" s="724"/>
      <c r="G43" s="725"/>
      <c r="H43" s="725"/>
      <c r="I43" s="726"/>
      <c r="J43" s="179"/>
      <c r="K43" s="179"/>
      <c r="L43" s="117"/>
      <c r="M43" s="218"/>
      <c r="N43" s="117"/>
      <c r="V43" s="22"/>
      <c r="W43" s="116"/>
    </row>
    <row r="44" spans="1:24" s="93" customFormat="1" ht="14.25" x14ac:dyDescent="0.2">
      <c r="A44" s="303"/>
      <c r="B44" s="268"/>
      <c r="C44" s="174"/>
      <c r="D44" s="119" t="s">
        <v>127</v>
      </c>
      <c r="E44" s="269" t="s">
        <v>86</v>
      </c>
      <c r="F44" s="170"/>
      <c r="G44" s="269" t="s">
        <v>167</v>
      </c>
      <c r="H44" s="718"/>
      <c r="I44" s="718"/>
      <c r="J44" s="269" t="s">
        <v>168</v>
      </c>
      <c r="K44" s="730"/>
      <c r="L44" s="731"/>
      <c r="M44" s="732"/>
      <c r="N44" s="506"/>
      <c r="V44" s="22"/>
      <c r="W44" s="116"/>
    </row>
    <row r="45" spans="1:24" s="93" customFormat="1" ht="3.75" customHeight="1" x14ac:dyDescent="0.2">
      <c r="A45" s="204"/>
      <c r="B45" s="209"/>
      <c r="C45" s="114"/>
      <c r="D45" s="114"/>
      <c r="E45" s="210"/>
      <c r="F45" s="211"/>
      <c r="G45" s="211"/>
      <c r="H45" s="211"/>
      <c r="I45" s="211"/>
      <c r="J45" s="211"/>
      <c r="K45" s="211"/>
      <c r="L45" s="212"/>
      <c r="M45" s="213"/>
      <c r="N45" s="117"/>
      <c r="V45" s="22"/>
    </row>
    <row r="46" spans="1:24" s="117" customFormat="1" x14ac:dyDescent="0.2">
      <c r="A46" s="204"/>
      <c r="B46" s="400"/>
      <c r="C46" s="401"/>
      <c r="D46" s="115"/>
      <c r="E46" s="50"/>
      <c r="F46" s="180"/>
      <c r="G46" s="180"/>
      <c r="H46" s="180"/>
      <c r="S46" s="93"/>
      <c r="V46" s="21"/>
      <c r="X46" s="93"/>
    </row>
    <row r="47" spans="1:24" s="93" customFormat="1" ht="3.75" customHeight="1" x14ac:dyDescent="0.2">
      <c r="B47" s="144"/>
      <c r="C47" s="144"/>
      <c r="D47" s="145"/>
      <c r="E47" s="141"/>
      <c r="F47" s="141"/>
      <c r="G47" s="146"/>
      <c r="H47" s="188"/>
      <c r="I47" s="188"/>
      <c r="J47" s="188"/>
      <c r="K47" s="188"/>
      <c r="L47" s="188"/>
      <c r="M47" s="188"/>
      <c r="N47" s="188"/>
      <c r="S47" s="102"/>
      <c r="V47" s="22"/>
    </row>
    <row r="48" spans="1:24" s="116" customFormat="1" ht="7.5" customHeight="1" x14ac:dyDescent="0.2">
      <c r="B48" s="835"/>
      <c r="C48" s="835"/>
      <c r="D48" s="836"/>
      <c r="E48" s="833"/>
      <c r="F48" s="834"/>
      <c r="G48" s="564"/>
      <c r="H48" s="151"/>
      <c r="I48" s="806"/>
      <c r="J48" s="696"/>
      <c r="K48" s="696"/>
      <c r="L48" s="402"/>
      <c r="M48" s="402"/>
      <c r="N48" s="117"/>
      <c r="V48" s="23"/>
    </row>
    <row r="49" spans="1:24" s="116" customFormat="1" ht="14.25" x14ac:dyDescent="0.2">
      <c r="B49" s="264"/>
      <c r="C49" s="264"/>
      <c r="D49" s="562"/>
      <c r="E49" s="565"/>
      <c r="F49" s="563"/>
      <c r="G49" s="564"/>
      <c r="H49" s="151"/>
      <c r="I49" s="216"/>
      <c r="J49" s="119"/>
      <c r="K49" s="119"/>
      <c r="L49" s="122"/>
      <c r="M49" s="122"/>
      <c r="N49" s="117"/>
      <c r="V49" s="23"/>
    </row>
    <row r="50" spans="1:24" s="93" customFormat="1" x14ac:dyDescent="0.2">
      <c r="B50" s="144"/>
      <c r="C50" s="144"/>
      <c r="D50" s="145"/>
      <c r="E50" s="141"/>
      <c r="F50" s="141"/>
      <c r="G50" s="146"/>
      <c r="V50" s="22"/>
    </row>
    <row r="51" spans="1:24" s="93" customFormat="1" ht="14.25" x14ac:dyDescent="0.2">
      <c r="B51" s="785" t="s">
        <v>118</v>
      </c>
      <c r="C51" s="744"/>
      <c r="D51" s="741" t="s">
        <v>196</v>
      </c>
      <c r="E51" s="802"/>
      <c r="F51" s="720"/>
      <c r="G51" s="720"/>
      <c r="H51" s="720"/>
      <c r="I51" s="720"/>
      <c r="J51" s="720"/>
      <c r="K51" s="720"/>
      <c r="V51" s="22"/>
    </row>
    <row r="52" spans="1:24" s="116" customFormat="1" ht="15" customHeight="1" thickBot="1" x14ac:dyDescent="0.25">
      <c r="A52" s="93"/>
      <c r="B52" s="745"/>
      <c r="C52" s="744"/>
      <c r="D52" s="710" t="s">
        <v>30</v>
      </c>
      <c r="E52" s="710"/>
      <c r="F52" s="295"/>
      <c r="G52" s="295"/>
      <c r="H52" s="295"/>
      <c r="I52" s="295"/>
      <c r="J52" s="295"/>
      <c r="K52" s="295"/>
      <c r="P52" s="93"/>
      <c r="S52" s="93"/>
      <c r="V52" s="22"/>
    </row>
    <row r="53" spans="1:24" s="116" customFormat="1" ht="15" thickBot="1" x14ac:dyDescent="0.25">
      <c r="A53" s="93"/>
      <c r="B53" s="745"/>
      <c r="C53" s="744"/>
      <c r="D53" s="710" t="s">
        <v>32</v>
      </c>
      <c r="E53" s="786"/>
      <c r="F53" s="721"/>
      <c r="G53" s="721"/>
      <c r="H53" s="721"/>
      <c r="I53" s="721"/>
      <c r="J53" s="721"/>
      <c r="K53" s="721"/>
      <c r="V53" s="22"/>
    </row>
    <row r="54" spans="1:24" s="116" customFormat="1" ht="15" thickBot="1" x14ac:dyDescent="0.25">
      <c r="A54" s="93"/>
      <c r="B54" s="745"/>
      <c r="C54" s="744"/>
      <c r="D54" s="710" t="s">
        <v>33</v>
      </c>
      <c r="E54" s="710"/>
      <c r="F54" s="721"/>
      <c r="G54" s="721"/>
      <c r="H54" s="721"/>
      <c r="I54" s="721"/>
      <c r="J54" s="721"/>
      <c r="K54" s="721"/>
      <c r="V54" s="23"/>
    </row>
    <row r="55" spans="1:24" s="93" customFormat="1" ht="12.75" customHeight="1" thickBot="1" x14ac:dyDescent="0.25">
      <c r="A55" s="117"/>
      <c r="B55" s="745"/>
      <c r="C55" s="744"/>
      <c r="D55" s="696" t="s">
        <v>31</v>
      </c>
      <c r="E55" s="696"/>
      <c r="F55" s="596"/>
      <c r="G55" s="360" t="s">
        <v>27</v>
      </c>
      <c r="H55" s="782"/>
      <c r="I55" s="782"/>
      <c r="J55" s="782"/>
      <c r="K55" s="782"/>
      <c r="L55" s="66"/>
      <c r="M55" s="66"/>
      <c r="N55" s="118"/>
      <c r="S55" s="116"/>
      <c r="V55" s="22"/>
    </row>
    <row r="56" spans="1:24" s="93" customFormat="1" ht="15" thickBot="1" x14ac:dyDescent="0.25">
      <c r="A56" s="117"/>
      <c r="B56" s="745"/>
      <c r="C56" s="744"/>
      <c r="D56" s="119"/>
      <c r="E56" s="119"/>
      <c r="F56" s="120"/>
      <c r="G56" s="361" t="s">
        <v>28</v>
      </c>
      <c r="H56" s="301"/>
      <c r="I56" s="362" t="s">
        <v>29</v>
      </c>
      <c r="J56" s="727"/>
      <c r="K56" s="727"/>
      <c r="L56" s="118"/>
      <c r="M56" s="118"/>
      <c r="N56" s="118"/>
      <c r="S56" s="116"/>
      <c r="V56" s="30"/>
    </row>
    <row r="57" spans="1:24" s="93" customFormat="1" ht="14.25" x14ac:dyDescent="0.2">
      <c r="A57" s="117"/>
      <c r="B57" s="550"/>
      <c r="C57" s="550"/>
      <c r="D57" s="119"/>
      <c r="E57" s="119"/>
      <c r="F57" s="120"/>
      <c r="G57" s="361"/>
      <c r="H57" s="568"/>
      <c r="I57" s="362"/>
      <c r="J57" s="506"/>
      <c r="K57" s="506"/>
      <c r="L57" s="118"/>
      <c r="M57" s="118"/>
      <c r="N57" s="118"/>
      <c r="S57" s="116"/>
      <c r="V57" s="30"/>
    </row>
    <row r="58" spans="1:24" s="93" customFormat="1" ht="15" customHeight="1" x14ac:dyDescent="0.25">
      <c r="A58" s="36" t="s">
        <v>357</v>
      </c>
      <c r="B58" s="72"/>
      <c r="C58" s="72"/>
      <c r="D58" s="72"/>
      <c r="E58" s="72"/>
      <c r="F58" s="72"/>
      <c r="G58" s="73"/>
      <c r="H58" s="271"/>
      <c r="I58" s="272"/>
      <c r="J58" s="273"/>
      <c r="K58" s="279"/>
      <c r="L58" s="280"/>
      <c r="M58" s="280"/>
      <c r="N58" s="117"/>
      <c r="R58" s="117"/>
      <c r="S58" s="407"/>
      <c r="T58" s="408"/>
      <c r="U58" s="409"/>
      <c r="V58" s="21"/>
      <c r="W58" s="136"/>
    </row>
    <row r="59" spans="1:24" s="93" customFormat="1" ht="7.5" customHeight="1" x14ac:dyDescent="0.25">
      <c r="A59" s="75"/>
      <c r="B59" s="76"/>
      <c r="C59" s="76"/>
      <c r="D59" s="76"/>
      <c r="E59" s="76"/>
      <c r="F59" s="76"/>
      <c r="G59" s="77"/>
      <c r="H59" s="78"/>
      <c r="I59" s="116"/>
      <c r="J59" s="116"/>
      <c r="K59" s="274"/>
      <c r="L59" s="74"/>
      <c r="M59" s="74"/>
      <c r="N59" s="74"/>
      <c r="Q59" s="71"/>
      <c r="R59" s="117"/>
      <c r="S59" s="407"/>
      <c r="T59" s="408"/>
      <c r="U59" s="409"/>
      <c r="V59" s="21"/>
      <c r="W59" s="136"/>
    </row>
    <row r="60" spans="1:24" s="116" customFormat="1" x14ac:dyDescent="0.2">
      <c r="B60" s="143"/>
      <c r="C60" s="21"/>
      <c r="D60" s="144"/>
      <c r="E60" s="141"/>
      <c r="F60" s="35"/>
      <c r="G60" s="180"/>
      <c r="H60" s="197"/>
      <c r="I60" s="198"/>
      <c r="J60" s="198"/>
      <c r="K60" s="198"/>
      <c r="R60" s="117"/>
      <c r="S60" s="407"/>
      <c r="T60" s="117"/>
      <c r="U60" s="117"/>
      <c r="V60" s="21"/>
      <c r="W60" s="136"/>
      <c r="X60" s="93"/>
    </row>
    <row r="61" spans="1:24" s="116" customFormat="1" ht="30.75" customHeight="1" x14ac:dyDescent="0.2">
      <c r="B61" s="743" t="s">
        <v>166</v>
      </c>
      <c r="C61" s="744"/>
      <c r="D61" s="741" t="s">
        <v>356</v>
      </c>
      <c r="E61" s="742"/>
      <c r="F61" s="787"/>
      <c r="G61" s="787"/>
      <c r="H61" s="787"/>
      <c r="I61" s="787"/>
      <c r="J61" s="787"/>
      <c r="K61" s="787"/>
      <c r="L61" s="700"/>
      <c r="M61" s="700"/>
      <c r="R61" s="117"/>
      <c r="S61" s="407"/>
      <c r="T61" s="117"/>
      <c r="U61" s="117"/>
      <c r="V61" s="21"/>
      <c r="W61" s="136"/>
      <c r="X61" s="93"/>
    </row>
    <row r="62" spans="1:24" s="116" customFormat="1" ht="30.75" customHeight="1" x14ac:dyDescent="0.2">
      <c r="B62" s="743"/>
      <c r="C62" s="744"/>
      <c r="D62" s="788" t="s">
        <v>361</v>
      </c>
      <c r="E62" s="789"/>
      <c r="F62" s="807"/>
      <c r="G62" s="808"/>
      <c r="H62" s="556"/>
      <c r="I62" s="556"/>
      <c r="J62" s="566"/>
      <c r="K62" s="566"/>
      <c r="L62" s="567"/>
      <c r="M62" s="567"/>
      <c r="R62" s="117"/>
      <c r="S62" s="407"/>
      <c r="T62" s="117"/>
      <c r="U62" s="117"/>
      <c r="V62" s="21"/>
      <c r="W62" s="136"/>
      <c r="X62" s="93"/>
    </row>
    <row r="63" spans="1:24" s="116" customFormat="1" ht="14.25" customHeight="1" x14ac:dyDescent="0.2">
      <c r="B63" s="745"/>
      <c r="C63" s="744"/>
      <c r="D63" s="696" t="s">
        <v>30</v>
      </c>
      <c r="E63" s="696"/>
      <c r="F63" s="171"/>
      <c r="G63" s="83"/>
      <c r="H63" s="83"/>
      <c r="I63" s="83"/>
      <c r="J63" s="83"/>
      <c r="K63" s="83"/>
      <c r="P63" s="93"/>
      <c r="R63" s="117"/>
      <c r="S63" s="117"/>
      <c r="T63" s="117"/>
      <c r="U63" s="117"/>
      <c r="V63" s="21"/>
    </row>
    <row r="64" spans="1:24" s="116" customFormat="1" ht="14.25" x14ac:dyDescent="0.2">
      <c r="B64" s="745"/>
      <c r="C64" s="744"/>
      <c r="D64" s="696" t="s">
        <v>32</v>
      </c>
      <c r="E64" s="719"/>
      <c r="F64" s="720"/>
      <c r="G64" s="720"/>
      <c r="H64" s="720"/>
      <c r="I64" s="720"/>
      <c r="J64" s="720"/>
      <c r="K64" s="720"/>
      <c r="R64" s="117"/>
      <c r="S64" s="117"/>
      <c r="T64" s="117"/>
      <c r="U64" s="117"/>
      <c r="V64" s="21"/>
    </row>
    <row r="65" spans="1:24" s="116" customFormat="1" ht="14.25" x14ac:dyDescent="0.2">
      <c r="B65" s="745"/>
      <c r="C65" s="744"/>
      <c r="D65" s="696" t="s">
        <v>33</v>
      </c>
      <c r="E65" s="696"/>
      <c r="F65" s="720"/>
      <c r="G65" s="720"/>
      <c r="H65" s="720"/>
      <c r="I65" s="720"/>
      <c r="J65" s="720"/>
      <c r="K65" s="720"/>
      <c r="R65" s="117"/>
      <c r="S65" s="117"/>
      <c r="T65" s="117"/>
      <c r="U65" s="117"/>
      <c r="V65" s="21"/>
    </row>
    <row r="66" spans="1:24" s="93" customFormat="1" ht="12.75" customHeight="1" x14ac:dyDescent="0.2">
      <c r="A66" s="117"/>
      <c r="B66" s="745"/>
      <c r="C66" s="744"/>
      <c r="D66" s="696" t="s">
        <v>31</v>
      </c>
      <c r="E66" s="696"/>
      <c r="F66" s="171"/>
      <c r="G66" s="50" t="s">
        <v>27</v>
      </c>
      <c r="H66" s="720"/>
      <c r="I66" s="720"/>
      <c r="J66" s="720"/>
      <c r="K66" s="720"/>
      <c r="L66" s="76"/>
      <c r="M66" s="76"/>
      <c r="N66" s="124"/>
      <c r="R66" s="117"/>
      <c r="S66" s="117"/>
      <c r="T66" s="117"/>
      <c r="U66" s="117"/>
      <c r="V66" s="21"/>
      <c r="W66" s="116"/>
    </row>
    <row r="67" spans="1:24" s="93" customFormat="1" ht="14.25" x14ac:dyDescent="0.2">
      <c r="A67" s="117"/>
      <c r="B67" s="745"/>
      <c r="C67" s="744"/>
      <c r="D67" s="119"/>
      <c r="E67" s="119"/>
      <c r="F67" s="122"/>
      <c r="G67" s="263" t="s">
        <v>28</v>
      </c>
      <c r="H67" s="175"/>
      <c r="I67" s="264" t="s">
        <v>29</v>
      </c>
      <c r="J67" s="694" t="str">
        <f>IF(J33="","",J33)</f>
        <v/>
      </c>
      <c r="K67" s="695"/>
      <c r="L67" s="124"/>
      <c r="M67" s="124"/>
      <c r="N67" s="124"/>
      <c r="R67" s="117"/>
      <c r="S67" s="117"/>
      <c r="T67" s="117"/>
      <c r="U67" s="117"/>
      <c r="V67" s="411"/>
      <c r="W67" s="116"/>
    </row>
    <row r="68" spans="1:24" s="116" customFormat="1" ht="14.25" x14ac:dyDescent="0.2">
      <c r="A68" s="93"/>
      <c r="B68" s="783" t="s">
        <v>20</v>
      </c>
      <c r="C68" s="754"/>
      <c r="D68" s="784"/>
      <c r="E68" s="804"/>
      <c r="F68" s="805"/>
      <c r="G68" s="214"/>
      <c r="H68" s="215"/>
      <c r="I68" s="806" t="s">
        <v>360</v>
      </c>
      <c r="J68" s="710"/>
      <c r="K68" s="710"/>
      <c r="L68" s="402"/>
      <c r="M68" s="402"/>
      <c r="N68" s="117"/>
      <c r="S68" s="93"/>
      <c r="V68" s="23"/>
      <c r="X68" s="93"/>
    </row>
    <row r="69" spans="1:24" s="116" customFormat="1" ht="14.25" x14ac:dyDescent="0.2">
      <c r="A69" s="463"/>
      <c r="B69" s="464"/>
      <c r="C69" s="464"/>
      <c r="D69" s="465" t="s">
        <v>359</v>
      </c>
      <c r="E69" s="454"/>
      <c r="F69" s="403"/>
      <c r="G69" s="214"/>
      <c r="H69" s="215"/>
      <c r="I69" s="216"/>
      <c r="J69" s="172"/>
      <c r="K69" s="172"/>
      <c r="L69" s="122"/>
      <c r="M69" s="122"/>
      <c r="N69" s="117"/>
      <c r="S69" s="93"/>
      <c r="V69" s="23"/>
      <c r="X69" s="93"/>
    </row>
    <row r="70" spans="1:24" s="116" customFormat="1" ht="14.25" x14ac:dyDescent="0.2">
      <c r="A70" s="117"/>
      <c r="B70" s="558"/>
      <c r="C70" s="558"/>
      <c r="D70" s="119"/>
      <c r="E70" s="119"/>
      <c r="F70" s="122"/>
      <c r="G70" s="263"/>
      <c r="H70" s="559"/>
      <c r="I70" s="264"/>
      <c r="J70" s="560"/>
      <c r="K70" s="561"/>
      <c r="L70" s="124"/>
      <c r="M70" s="124"/>
      <c r="N70" s="124"/>
      <c r="R70" s="117"/>
      <c r="S70" s="117"/>
      <c r="T70" s="117"/>
      <c r="U70" s="117"/>
      <c r="V70" s="411"/>
    </row>
    <row r="71" spans="1:24" s="93" customFormat="1" ht="15" customHeight="1" x14ac:dyDescent="0.25">
      <c r="A71" s="699" t="s">
        <v>358</v>
      </c>
      <c r="B71" s="700"/>
      <c r="C71" s="700"/>
      <c r="D71" s="700"/>
      <c r="E71" s="700"/>
      <c r="F71" s="700"/>
      <c r="G71" s="700"/>
      <c r="H71" s="700"/>
      <c r="I71" s="700"/>
      <c r="J71" s="700"/>
      <c r="K71" s="700"/>
      <c r="L71" s="700"/>
      <c r="M71" s="700"/>
      <c r="N71" s="117"/>
      <c r="R71" s="117"/>
      <c r="S71" s="407"/>
      <c r="T71" s="408"/>
      <c r="U71" s="409"/>
      <c r="V71" s="21"/>
      <c r="W71" s="136"/>
    </row>
    <row r="72" spans="1:24" s="93" customFormat="1" ht="14.25" x14ac:dyDescent="0.2">
      <c r="A72" s="116"/>
      <c r="B72" s="80" t="s">
        <v>86</v>
      </c>
      <c r="C72" s="80"/>
      <c r="D72" s="80" t="s">
        <v>87</v>
      </c>
      <c r="E72" s="80"/>
      <c r="F72" s="80" t="s">
        <v>88</v>
      </c>
      <c r="J72" s="164" t="s">
        <v>199</v>
      </c>
      <c r="K72" s="164"/>
      <c r="L72" s="81"/>
      <c r="M72" s="81"/>
      <c r="N72" s="276"/>
      <c r="O72" s="116"/>
      <c r="Q72" s="71"/>
      <c r="R72" s="117"/>
      <c r="S72" s="407"/>
      <c r="T72" s="408"/>
      <c r="U72" s="409"/>
      <c r="V72" s="21"/>
      <c r="W72" s="136"/>
    </row>
    <row r="73" spans="1:24" s="93" customFormat="1" ht="15" x14ac:dyDescent="0.25">
      <c r="A73" s="116"/>
      <c r="B73" s="170"/>
      <c r="C73" s="142"/>
      <c r="D73" s="697"/>
      <c r="E73" s="698"/>
      <c r="F73" s="701"/>
      <c r="G73" s="702"/>
      <c r="H73" s="703"/>
      <c r="I73" s="2"/>
      <c r="J73" s="704"/>
      <c r="K73" s="705"/>
      <c r="L73" s="705"/>
      <c r="M73" s="705"/>
      <c r="N73" s="473"/>
      <c r="O73" s="194"/>
      <c r="R73" s="410"/>
      <c r="S73" s="407"/>
      <c r="T73" s="117"/>
      <c r="U73" s="409"/>
      <c r="V73" s="21"/>
      <c r="W73" s="136"/>
    </row>
    <row r="74" spans="1:24" s="93" customFormat="1" ht="15" x14ac:dyDescent="0.25">
      <c r="A74" s="116"/>
      <c r="B74" s="170"/>
      <c r="C74" s="142"/>
      <c r="D74" s="170"/>
      <c r="E74" s="170"/>
      <c r="F74" s="551"/>
      <c r="G74" s="553"/>
      <c r="H74" s="553"/>
      <c r="I74" s="2"/>
      <c r="J74" s="552"/>
      <c r="K74" s="473"/>
      <c r="L74" s="473"/>
      <c r="M74" s="473"/>
      <c r="N74" s="473"/>
      <c r="O74" s="194"/>
      <c r="R74" s="410"/>
      <c r="S74" s="407"/>
      <c r="T74" s="117"/>
      <c r="U74" s="409"/>
      <c r="V74" s="21"/>
      <c r="W74" s="136"/>
    </row>
    <row r="75" spans="1:24" s="116" customFormat="1" ht="15" x14ac:dyDescent="0.25">
      <c r="B75" s="554"/>
      <c r="C75" s="142"/>
      <c r="D75" s="554"/>
      <c r="E75" s="554"/>
      <c r="F75" s="506"/>
      <c r="G75" s="506"/>
      <c r="H75" s="506"/>
      <c r="I75" s="277"/>
      <c r="J75" s="555"/>
      <c r="K75" s="556"/>
      <c r="L75" s="556"/>
      <c r="M75" s="556"/>
      <c r="N75" s="556"/>
      <c r="O75" s="557"/>
      <c r="R75" s="410"/>
      <c r="S75" s="407"/>
      <c r="T75" s="117"/>
      <c r="U75" s="409"/>
      <c r="V75" s="21"/>
      <c r="W75" s="136"/>
    </row>
    <row r="76" spans="1:24" s="93" customFormat="1" ht="15" customHeight="1" x14ac:dyDescent="0.25">
      <c r="A76" s="699" t="s">
        <v>165</v>
      </c>
      <c r="B76" s="700"/>
      <c r="C76" s="700"/>
      <c r="D76" s="700"/>
      <c r="E76" s="700"/>
      <c r="F76" s="700"/>
      <c r="G76" s="700"/>
      <c r="H76" s="700"/>
      <c r="I76" s="700"/>
      <c r="J76" s="700"/>
      <c r="K76" s="700"/>
      <c r="L76" s="700"/>
      <c r="M76" s="700"/>
      <c r="N76" s="117"/>
      <c r="R76" s="117"/>
      <c r="S76" s="407"/>
      <c r="T76" s="408"/>
      <c r="U76" s="409"/>
      <c r="V76" s="21"/>
      <c r="W76" s="136"/>
    </row>
    <row r="77" spans="1:24" s="93" customFormat="1" ht="8.25" customHeight="1" x14ac:dyDescent="0.25">
      <c r="A77" s="466"/>
      <c r="B77" s="76"/>
      <c r="C77" s="76"/>
      <c r="D77" s="76"/>
      <c r="E77" s="76"/>
      <c r="F77" s="76"/>
      <c r="G77" s="77"/>
      <c r="H77" s="78"/>
      <c r="I77" s="116"/>
      <c r="J77" s="116"/>
      <c r="K77" s="274"/>
      <c r="L77" s="74"/>
      <c r="M77" s="74"/>
      <c r="N77" s="74"/>
      <c r="Q77" s="71"/>
      <c r="R77" s="117"/>
      <c r="S77" s="407"/>
      <c r="T77" s="408"/>
      <c r="U77" s="409"/>
      <c r="V77" s="21"/>
      <c r="W77" s="136"/>
    </row>
    <row r="78" spans="1:24" s="93" customFormat="1" ht="14.25" x14ac:dyDescent="0.2">
      <c r="A78" s="532"/>
      <c r="B78" s="275" t="s">
        <v>86</v>
      </c>
      <c r="C78" s="275"/>
      <c r="D78" s="275" t="s">
        <v>87</v>
      </c>
      <c r="E78" s="275"/>
      <c r="F78" s="275" t="s">
        <v>88</v>
      </c>
      <c r="G78" s="116"/>
      <c r="H78" s="116"/>
      <c r="I78" s="116"/>
      <c r="J78" s="164"/>
      <c r="K78" s="164"/>
      <c r="L78" s="81"/>
      <c r="M78" s="81"/>
      <c r="N78" s="276"/>
      <c r="O78" s="116"/>
      <c r="Q78" s="71"/>
      <c r="R78" s="117"/>
      <c r="S78" s="407"/>
      <c r="T78" s="408"/>
      <c r="U78" s="409"/>
      <c r="V78" s="21"/>
      <c r="W78" s="136"/>
    </row>
    <row r="79" spans="1:24" s="93" customFormat="1" ht="15" x14ac:dyDescent="0.25">
      <c r="A79" s="532"/>
      <c r="B79" s="170"/>
      <c r="C79" s="142"/>
      <c r="D79" s="697"/>
      <c r="E79" s="698"/>
      <c r="F79" s="701"/>
      <c r="G79" s="702"/>
      <c r="H79" s="703"/>
      <c r="I79" s="277"/>
      <c r="J79" s="266"/>
      <c r="K79" s="193"/>
      <c r="L79" s="193"/>
      <c r="M79" s="193"/>
      <c r="N79" s="81"/>
      <c r="O79" s="194"/>
      <c r="R79" s="410"/>
      <c r="S79" s="407"/>
      <c r="T79" s="117"/>
      <c r="U79" s="409"/>
      <c r="V79" s="21"/>
      <c r="W79" s="136"/>
    </row>
    <row r="80" spans="1:24" ht="16.5" customHeight="1" x14ac:dyDescent="0.2">
      <c r="A80" s="532"/>
      <c r="B80" s="83" t="s">
        <v>90</v>
      </c>
      <c r="C80" s="83"/>
      <c r="D80" s="83"/>
      <c r="E80" s="803" t="s">
        <v>130</v>
      </c>
      <c r="F80" s="803"/>
      <c r="G80" s="278"/>
      <c r="H80" s="275" t="s">
        <v>91</v>
      </c>
      <c r="I80" s="278"/>
      <c r="J80" s="278"/>
      <c r="K80" s="116"/>
      <c r="L80" s="81"/>
      <c r="M80" s="81"/>
      <c r="N80" s="116"/>
      <c r="O80" s="116"/>
      <c r="P80" s="93"/>
      <c r="Q80" s="93"/>
      <c r="R80" s="117"/>
      <c r="S80" s="407"/>
      <c r="T80" s="117"/>
      <c r="U80" s="117"/>
      <c r="V80" s="21"/>
      <c r="W80" s="136"/>
    </row>
    <row r="81" spans="1:23" ht="14.25" x14ac:dyDescent="0.2">
      <c r="A81" s="532"/>
      <c r="B81" s="713"/>
      <c r="C81" s="688"/>
      <c r="D81" s="122"/>
      <c r="E81" s="714"/>
      <c r="F81" s="715"/>
      <c r="G81" s="82"/>
      <c r="H81" s="716"/>
      <c r="I81" s="717"/>
      <c r="J81" s="717"/>
      <c r="K81" s="717"/>
      <c r="L81" s="116"/>
      <c r="M81" s="116"/>
      <c r="N81" s="116"/>
      <c r="O81" s="93"/>
      <c r="P81" s="93"/>
      <c r="Q81" s="93"/>
      <c r="R81" s="93"/>
      <c r="T81" s="93"/>
      <c r="U81" s="93"/>
      <c r="V81" s="22"/>
      <c r="W81" s="136"/>
    </row>
    <row r="82" spans="1:23" s="28" customFormat="1" x14ac:dyDescent="0.2">
      <c r="A82" s="479"/>
      <c r="B82" s="143"/>
      <c r="C82" s="143"/>
      <c r="D82" s="178"/>
      <c r="E82" s="127"/>
      <c r="F82" s="127"/>
      <c r="G82" s="128"/>
      <c r="I82" s="177"/>
      <c r="J82" s="177"/>
      <c r="K82" s="177"/>
      <c r="L82" s="177"/>
      <c r="M82" s="177"/>
      <c r="Q82" s="167"/>
      <c r="V82" s="22"/>
      <c r="W82" s="136"/>
    </row>
    <row r="83" spans="1:23" ht="12.95" customHeight="1" x14ac:dyDescent="0.25">
      <c r="A83" s="36" t="s">
        <v>235</v>
      </c>
      <c r="B83" s="90"/>
      <c r="C83" s="90"/>
      <c r="D83" s="90"/>
      <c r="E83" s="90"/>
      <c r="F83" s="90"/>
      <c r="G83" s="285"/>
      <c r="H83" s="90"/>
      <c r="I83" s="90"/>
      <c r="J83" s="317"/>
      <c r="K83" s="317"/>
      <c r="L83" s="318"/>
      <c r="M83" s="318"/>
      <c r="N83" s="530"/>
      <c r="O83" s="543"/>
      <c r="P83" s="117"/>
      <c r="Q83" s="223"/>
      <c r="R83" s="220"/>
      <c r="S83" s="222"/>
      <c r="T83" s="220"/>
      <c r="U83" s="220"/>
      <c r="V83" s="30"/>
    </row>
    <row r="84" spans="1:23" ht="7.5" customHeight="1" x14ac:dyDescent="0.2">
      <c r="A84" s="92"/>
      <c r="B84" s="92"/>
      <c r="C84" s="92"/>
      <c r="D84" s="92"/>
      <c r="E84" s="92"/>
      <c r="F84" s="92"/>
      <c r="G84" s="224"/>
      <c r="H84" s="92"/>
      <c r="I84" s="92"/>
      <c r="J84" s="217"/>
      <c r="K84" s="217"/>
      <c r="L84" s="217"/>
      <c r="M84" s="217"/>
      <c r="N84" s="423"/>
      <c r="O84" s="538"/>
      <c r="P84" s="117"/>
      <c r="Q84" s="326"/>
      <c r="R84" s="220"/>
      <c r="S84" s="220"/>
      <c r="T84" s="220"/>
      <c r="U84" s="220"/>
      <c r="V84" s="93"/>
    </row>
    <row r="85" spans="1:23" ht="12.95" customHeight="1" x14ac:dyDescent="0.2">
      <c r="A85" s="93"/>
      <c r="B85" s="790" t="s">
        <v>237</v>
      </c>
      <c r="C85" s="791"/>
      <c r="D85" s="791"/>
      <c r="E85" s="791"/>
      <c r="F85" s="791"/>
      <c r="G85" s="791"/>
      <c r="H85" s="792"/>
      <c r="I85" s="332" t="s">
        <v>185</v>
      </c>
      <c r="J85" s="333" t="s">
        <v>212</v>
      </c>
      <c r="K85" s="93"/>
      <c r="L85" s="336" t="s">
        <v>187</v>
      </c>
      <c r="M85" s="497"/>
      <c r="N85" s="424"/>
      <c r="O85" s="538"/>
      <c r="P85" s="117"/>
      <c r="Q85" s="326"/>
      <c r="R85" s="220"/>
      <c r="S85" s="220"/>
      <c r="T85" s="220"/>
      <c r="U85" s="220"/>
      <c r="V85" s="93"/>
      <c r="W85" s="92"/>
    </row>
    <row r="86" spans="1:23" ht="12.95" customHeight="1" x14ac:dyDescent="0.2">
      <c r="A86" s="93"/>
      <c r="B86" s="92"/>
      <c r="C86" s="328" t="s">
        <v>4</v>
      </c>
      <c r="D86" s="92"/>
      <c r="E86" s="92"/>
      <c r="F86" s="92"/>
      <c r="G86" s="224"/>
      <c r="H86" s="92"/>
      <c r="I86" s="334" t="s">
        <v>188</v>
      </c>
      <c r="J86" s="335" t="s">
        <v>186</v>
      </c>
      <c r="K86" s="93"/>
      <c r="L86" s="375" t="s">
        <v>186</v>
      </c>
      <c r="M86" s="499" t="s">
        <v>351</v>
      </c>
      <c r="N86" s="827" t="s">
        <v>353</v>
      </c>
      <c r="O86" s="538"/>
      <c r="P86" s="117"/>
      <c r="Q86" s="326"/>
      <c r="R86" s="220"/>
      <c r="S86" s="220"/>
      <c r="T86" s="220"/>
      <c r="U86" s="220"/>
      <c r="V86" s="93"/>
    </row>
    <row r="87" spans="1:23" ht="12.95" customHeight="1" x14ac:dyDescent="0.2">
      <c r="A87" s="93"/>
      <c r="B87" s="92"/>
      <c r="C87" s="680"/>
      <c r="D87" s="691"/>
      <c r="E87" s="691"/>
      <c r="F87" s="691"/>
      <c r="G87" s="691"/>
      <c r="H87" s="692"/>
      <c r="I87" s="358"/>
      <c r="J87" s="337"/>
      <c r="K87" s="371"/>
      <c r="L87" s="339"/>
      <c r="M87" s="500"/>
      <c r="N87" s="700"/>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500"/>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500"/>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500"/>
      <c r="N90" s="700"/>
      <c r="O90" s="538"/>
      <c r="P90" s="117"/>
      <c r="Q90" s="326"/>
      <c r="R90" s="220"/>
      <c r="S90" s="220"/>
      <c r="T90" s="220"/>
      <c r="U90" s="220"/>
      <c r="V90" s="93"/>
    </row>
    <row r="91" spans="1:23" ht="12.95" customHeight="1" thickBot="1" x14ac:dyDescent="0.25">
      <c r="A91" s="93"/>
      <c r="B91" s="92"/>
      <c r="C91" s="706"/>
      <c r="D91" s="707"/>
      <c r="E91" s="707"/>
      <c r="F91" s="707"/>
      <c r="G91" s="707"/>
      <c r="H91" s="708"/>
      <c r="I91" s="370"/>
      <c r="J91" s="337"/>
      <c r="K91" s="371"/>
      <c r="L91" s="340"/>
      <c r="M91" s="501"/>
      <c r="N91" s="828"/>
      <c r="O91" s="538"/>
      <c r="P91" s="117"/>
      <c r="Q91" s="326"/>
      <c r="R91" s="220"/>
      <c r="S91" s="220"/>
      <c r="T91" s="220"/>
      <c r="U91" s="220"/>
      <c r="V91" s="93"/>
    </row>
    <row r="92" spans="1:23" ht="12.95" customHeight="1" thickTop="1" x14ac:dyDescent="0.2">
      <c r="A92" s="93"/>
      <c r="B92" s="92"/>
      <c r="C92" s="677" t="s">
        <v>179</v>
      </c>
      <c r="D92" s="678"/>
      <c r="E92" s="678"/>
      <c r="F92" s="678"/>
      <c r="G92" s="678"/>
      <c r="H92" s="679"/>
      <c r="I92" s="368"/>
      <c r="J92" s="369"/>
      <c r="K92" s="217"/>
      <c r="L92" s="578">
        <f>ROUND(SUM(L87:L91),0)</f>
        <v>0</v>
      </c>
      <c r="M92" s="579">
        <f>L92</f>
        <v>0</v>
      </c>
      <c r="N92" s="594"/>
      <c r="O92" s="538"/>
      <c r="P92" s="117"/>
      <c r="Q92" s="326"/>
      <c r="R92" s="220"/>
      <c r="S92" s="220"/>
      <c r="T92" s="220"/>
      <c r="U92" s="220"/>
      <c r="V92" s="93"/>
    </row>
    <row r="93" spans="1:23" ht="12.95" customHeight="1" x14ac:dyDescent="0.2">
      <c r="A93" s="93"/>
      <c r="B93" s="92"/>
      <c r="C93" s="369"/>
      <c r="D93" s="412"/>
      <c r="E93" s="412"/>
      <c r="F93" s="412"/>
      <c r="G93" s="412"/>
      <c r="H93" s="412"/>
      <c r="I93" s="369"/>
      <c r="J93" s="369"/>
      <c r="K93" s="217"/>
      <c r="L93" s="413"/>
      <c r="M93" s="413"/>
      <c r="N93" s="376" t="str">
        <f>IF(N92=0,IF(L92=0,"","nouveau coût"),(L92-N92)/N92)</f>
        <v/>
      </c>
      <c r="O93" s="325"/>
      <c r="P93" s="117"/>
      <c r="Q93" s="326"/>
      <c r="R93" s="220"/>
      <c r="S93" s="220"/>
      <c r="T93" s="220"/>
      <c r="U93" s="220"/>
      <c r="V93" s="93"/>
    </row>
    <row r="94" spans="1:23" ht="12.95" customHeight="1" x14ac:dyDescent="0.2">
      <c r="A94" s="93"/>
      <c r="B94" s="324" t="s">
        <v>5</v>
      </c>
      <c r="C94" s="92"/>
      <c r="D94" s="92"/>
      <c r="E94" s="92"/>
      <c r="F94" s="92"/>
      <c r="G94" s="224"/>
      <c r="H94" s="92"/>
      <c r="I94" s="92"/>
      <c r="J94" s="217"/>
      <c r="K94" s="217"/>
      <c r="L94" s="217"/>
      <c r="M94" s="217"/>
      <c r="N94" s="425"/>
      <c r="O94" s="538"/>
      <c r="P94" s="117"/>
      <c r="Q94" s="326"/>
      <c r="R94" s="220"/>
      <c r="S94" s="220"/>
      <c r="T94" s="220"/>
      <c r="U94" s="220"/>
      <c r="V94" s="93"/>
      <c r="W94" s="116"/>
    </row>
    <row r="95" spans="1:23" ht="12.95" customHeight="1" x14ac:dyDescent="0.2">
      <c r="A95" s="93"/>
      <c r="B95" s="92"/>
      <c r="C95" s="328" t="s">
        <v>6</v>
      </c>
      <c r="D95" s="92"/>
      <c r="E95" s="328" t="s">
        <v>238</v>
      </c>
      <c r="F95" s="92"/>
      <c r="G95" s="224"/>
      <c r="H95" s="92"/>
      <c r="I95" s="92"/>
      <c r="J95" s="372" t="s">
        <v>181</v>
      </c>
      <c r="K95" s="373" t="s">
        <v>180</v>
      </c>
      <c r="L95" s="330" t="s">
        <v>182</v>
      </c>
      <c r="M95" s="499" t="s">
        <v>351</v>
      </c>
      <c r="N95" s="426"/>
      <c r="O95" s="538"/>
      <c r="P95" s="130" t="s">
        <v>213</v>
      </c>
      <c r="Q95" s="326"/>
      <c r="R95" s="220"/>
      <c r="S95" s="220"/>
      <c r="T95" s="220"/>
      <c r="U95" s="220"/>
      <c r="V95" s="93"/>
    </row>
    <row r="96" spans="1:23" s="93" customFormat="1" ht="12.95" customHeight="1" x14ac:dyDescent="0.2">
      <c r="B96" s="92"/>
      <c r="C96" s="680"/>
      <c r="D96" s="681"/>
      <c r="E96" s="674"/>
      <c r="F96" s="675"/>
      <c r="G96" s="675"/>
      <c r="H96" s="675"/>
      <c r="I96" s="676"/>
      <c r="J96" s="338"/>
      <c r="K96" s="341"/>
      <c r="L96" s="580">
        <f t="shared" ref="L96:L102" si="0">J96*K96</f>
        <v>0</v>
      </c>
      <c r="M96" s="503"/>
      <c r="N96" s="426"/>
      <c r="O96" s="831" t="s">
        <v>352</v>
      </c>
      <c r="P96" s="117" t="s">
        <v>214</v>
      </c>
      <c r="Q96" s="326"/>
      <c r="R96" s="220"/>
      <c r="S96" s="220"/>
      <c r="T96" s="220"/>
      <c r="U96" s="220"/>
    </row>
    <row r="97" spans="2:24" s="93" customFormat="1" ht="12.95" customHeight="1" x14ac:dyDescent="0.2">
      <c r="B97" s="92"/>
      <c r="C97" s="680"/>
      <c r="D97" s="681"/>
      <c r="E97" s="674"/>
      <c r="F97" s="675"/>
      <c r="G97" s="675"/>
      <c r="H97" s="675"/>
      <c r="I97" s="676"/>
      <c r="J97" s="338"/>
      <c r="K97" s="341"/>
      <c r="L97" s="580">
        <f t="shared" si="0"/>
        <v>0</v>
      </c>
      <c r="M97" s="503"/>
      <c r="N97" s="827" t="s">
        <v>353</v>
      </c>
      <c r="O97" s="831"/>
      <c r="P97" s="117" t="s">
        <v>215</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03"/>
      <c r="N98" s="700"/>
      <c r="O98" s="831"/>
      <c r="P98" s="117" t="s">
        <v>216</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03"/>
      <c r="N99" s="700"/>
      <c r="O99" s="831"/>
      <c r="P99" s="117" t="s">
        <v>217</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03"/>
      <c r="N100" s="700"/>
      <c r="O100" s="831"/>
      <c r="P100" s="117" t="s">
        <v>219</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03"/>
      <c r="N101" s="700"/>
      <c r="O101" s="831"/>
      <c r="P101" s="117" t="s">
        <v>218</v>
      </c>
      <c r="Q101" s="326"/>
      <c r="R101" s="220"/>
      <c r="S101" s="220"/>
      <c r="T101" s="220"/>
      <c r="U101" s="220"/>
    </row>
    <row r="102" spans="2:24" s="93" customFormat="1" ht="12.95" customHeight="1" thickBot="1" x14ac:dyDescent="0.25">
      <c r="B102" s="92"/>
      <c r="C102" s="680"/>
      <c r="D102" s="681"/>
      <c r="E102" s="674"/>
      <c r="F102" s="675"/>
      <c r="G102" s="675"/>
      <c r="H102" s="675"/>
      <c r="I102" s="676"/>
      <c r="J102" s="535"/>
      <c r="K102" s="537"/>
      <c r="L102" s="581">
        <f t="shared" si="0"/>
        <v>0</v>
      </c>
      <c r="M102" s="501"/>
      <c r="N102" s="828"/>
      <c r="O102" s="831"/>
      <c r="Q102" s="326"/>
      <c r="R102" s="220"/>
      <c r="S102" s="220"/>
      <c r="T102" s="220"/>
      <c r="U102" s="220"/>
    </row>
    <row r="103" spans="2:24" s="93" customFormat="1" ht="12.95" customHeight="1" thickTop="1" x14ac:dyDescent="0.2">
      <c r="B103" s="92"/>
      <c r="C103" s="677" t="s">
        <v>179</v>
      </c>
      <c r="D103" s="678"/>
      <c r="E103" s="678"/>
      <c r="F103" s="678"/>
      <c r="G103" s="678"/>
      <c r="H103" s="678"/>
      <c r="I103" s="679"/>
      <c r="J103" s="536"/>
      <c r="K103" s="582">
        <f>SUM(K96:K102)</f>
        <v>0</v>
      </c>
      <c r="L103" s="578">
        <f>ROUND(SUM(L96:L102),0)</f>
        <v>0</v>
      </c>
      <c r="M103" s="579">
        <f>IF(T1=1,0,L103)</f>
        <v>0</v>
      </c>
      <c r="N103" s="591"/>
      <c r="O103" s="592"/>
      <c r="Q103" s="326"/>
      <c r="R103" s="220"/>
      <c r="S103" s="220"/>
      <c r="T103" s="220"/>
      <c r="U103" s="220"/>
    </row>
    <row r="104" spans="2:24" s="93" customFormat="1" ht="12.95" customHeight="1" x14ac:dyDescent="0.2">
      <c r="B104" s="92"/>
      <c r="C104" s="369"/>
      <c r="D104" s="412"/>
      <c r="E104" s="412"/>
      <c r="F104" s="412"/>
      <c r="G104" s="412"/>
      <c r="H104" s="412"/>
      <c r="I104" s="412"/>
      <c r="J104" s="414"/>
      <c r="K104" s="534"/>
      <c r="L104" s="413"/>
      <c r="M104" s="413"/>
      <c r="N104" s="376" t="str">
        <f>IF(N103=0,IF(L103=0,"","nouveau coût"),(L103-N103)/N103)</f>
        <v/>
      </c>
      <c r="O104" s="539" t="str">
        <f>IF(O103=0,"",(K103-O103)/O103)</f>
        <v/>
      </c>
      <c r="Q104" s="326"/>
      <c r="R104" s="220"/>
      <c r="S104" s="220"/>
      <c r="T104" s="220"/>
      <c r="U104" s="220"/>
    </row>
    <row r="105" spans="2:24" s="93" customFormat="1" ht="12.95" customHeight="1" x14ac:dyDescent="0.2">
      <c r="B105" s="92"/>
      <c r="C105" s="369"/>
      <c r="D105" s="412"/>
      <c r="E105" s="412"/>
      <c r="F105" s="412"/>
      <c r="G105" s="412"/>
      <c r="H105" s="412"/>
      <c r="I105" s="412"/>
      <c r="J105" s="415"/>
      <c r="K105" s="376" t="str">
        <f>IF(K104=0,"",(K103-K104)/K104)</f>
        <v/>
      </c>
      <c r="L105" s="413"/>
      <c r="M105" s="413"/>
      <c r="N105" s="427"/>
      <c r="O105" s="540"/>
      <c r="Q105" s="326"/>
      <c r="R105" s="220"/>
      <c r="S105" s="220"/>
      <c r="T105" s="220"/>
      <c r="U105" s="220"/>
    </row>
    <row r="106" spans="2:24" s="93" customFormat="1" ht="12.95" customHeight="1" x14ac:dyDescent="0.2">
      <c r="B106" s="324" t="s">
        <v>183</v>
      </c>
      <c r="C106" s="92"/>
      <c r="D106" s="92"/>
      <c r="E106" s="92"/>
      <c r="F106" s="92"/>
      <c r="G106" s="224"/>
      <c r="H106" s="92"/>
      <c r="I106" s="92"/>
      <c r="J106" s="217"/>
      <c r="K106" s="217"/>
      <c r="L106" s="217"/>
      <c r="M106" s="217"/>
      <c r="N106" s="425"/>
      <c r="O106" s="538"/>
      <c r="P106" s="117"/>
      <c r="Q106" s="326"/>
      <c r="R106" s="220"/>
      <c r="S106" s="220"/>
      <c r="T106" s="220"/>
      <c r="U106" s="220"/>
    </row>
    <row r="107" spans="2:24" s="93" customFormat="1" ht="12.95" customHeight="1" x14ac:dyDescent="0.2">
      <c r="B107" s="92"/>
      <c r="C107" s="328" t="s">
        <v>6</v>
      </c>
      <c r="D107" s="92"/>
      <c r="E107" s="328" t="s">
        <v>238</v>
      </c>
      <c r="F107" s="92"/>
      <c r="G107" s="224"/>
      <c r="H107" s="92"/>
      <c r="I107" s="92"/>
      <c r="J107" s="372" t="s">
        <v>181</v>
      </c>
      <c r="K107" s="373" t="s">
        <v>180</v>
      </c>
      <c r="L107" s="330" t="s">
        <v>182</v>
      </c>
      <c r="M107" s="499" t="s">
        <v>351</v>
      </c>
      <c r="N107" s="426"/>
      <c r="O107" s="538"/>
      <c r="P107" s="117"/>
      <c r="Q107" s="130" t="s">
        <v>225</v>
      </c>
      <c r="R107" s="220"/>
      <c r="S107" s="220"/>
      <c r="T107" s="220"/>
      <c r="U107" s="220"/>
    </row>
    <row r="108" spans="2:24" s="93" customFormat="1" ht="12.95" customHeight="1" x14ac:dyDescent="0.2">
      <c r="B108" s="92"/>
      <c r="C108" s="680"/>
      <c r="D108" s="681"/>
      <c r="E108" s="674"/>
      <c r="F108" s="675"/>
      <c r="G108" s="675"/>
      <c r="H108" s="675"/>
      <c r="I108" s="676"/>
      <c r="J108" s="378"/>
      <c r="K108" s="341"/>
      <c r="L108" s="580">
        <f t="shared" ref="L108:L114" si="1">J108*K108</f>
        <v>0</v>
      </c>
      <c r="M108" s="503"/>
      <c r="N108" s="426"/>
      <c r="O108" s="831" t="s">
        <v>352</v>
      </c>
      <c r="P108" s="117"/>
      <c r="Q108" s="377" t="s">
        <v>220</v>
      </c>
      <c r="R108" s="220"/>
      <c r="S108" s="220"/>
      <c r="T108" s="220"/>
      <c r="U108" s="220"/>
      <c r="W108" s="116"/>
      <c r="X108" s="116"/>
    </row>
    <row r="109" spans="2:24" s="93" customFormat="1" ht="12.75" customHeight="1" x14ac:dyDescent="0.2">
      <c r="B109" s="92"/>
      <c r="C109" s="680"/>
      <c r="D109" s="681"/>
      <c r="E109" s="674"/>
      <c r="F109" s="675"/>
      <c r="G109" s="675"/>
      <c r="H109" s="675"/>
      <c r="I109" s="676"/>
      <c r="J109" s="378"/>
      <c r="K109" s="341"/>
      <c r="L109" s="580">
        <f t="shared" si="1"/>
        <v>0</v>
      </c>
      <c r="M109" s="503"/>
      <c r="N109" s="827" t="s">
        <v>353</v>
      </c>
      <c r="O109" s="831"/>
      <c r="P109" s="117"/>
      <c r="Q109" s="377" t="s">
        <v>221</v>
      </c>
      <c r="R109" s="220"/>
      <c r="S109" s="220"/>
      <c r="T109" s="220"/>
      <c r="U109" s="220"/>
    </row>
    <row r="110" spans="2:24" s="93" customFormat="1" ht="12.75" customHeight="1" x14ac:dyDescent="0.2">
      <c r="B110" s="92"/>
      <c r="C110" s="680"/>
      <c r="D110" s="681"/>
      <c r="E110" s="674"/>
      <c r="F110" s="675"/>
      <c r="G110" s="675"/>
      <c r="H110" s="675"/>
      <c r="I110" s="676"/>
      <c r="J110" s="378"/>
      <c r="K110" s="341"/>
      <c r="L110" s="580">
        <f t="shared" si="1"/>
        <v>0</v>
      </c>
      <c r="M110" s="503"/>
      <c r="N110" s="700"/>
      <c r="O110" s="831"/>
      <c r="P110" s="117"/>
      <c r="Q110" s="377" t="s">
        <v>222</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03"/>
      <c r="N111" s="700"/>
      <c r="O111" s="831"/>
      <c r="P111" s="117"/>
      <c r="Q111" s="377" t="s">
        <v>223</v>
      </c>
      <c r="R111" s="220"/>
      <c r="S111" s="220"/>
      <c r="T111" s="220"/>
      <c r="U111" s="220"/>
    </row>
    <row r="112" spans="2:24" s="93" customFormat="1" ht="12.95" customHeight="1" x14ac:dyDescent="0.2">
      <c r="B112" s="92"/>
      <c r="C112" s="680"/>
      <c r="D112" s="681"/>
      <c r="E112" s="674"/>
      <c r="F112" s="675"/>
      <c r="G112" s="675"/>
      <c r="H112" s="675"/>
      <c r="I112" s="676"/>
      <c r="J112" s="378"/>
      <c r="K112" s="341"/>
      <c r="L112" s="580">
        <f t="shared" si="1"/>
        <v>0</v>
      </c>
      <c r="M112" s="503"/>
      <c r="N112" s="700"/>
      <c r="O112" s="831"/>
      <c r="P112" s="117"/>
      <c r="Q112" s="377" t="s">
        <v>224</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03"/>
      <c r="N113" s="700"/>
      <c r="O113" s="831"/>
      <c r="P113" s="117"/>
      <c r="Q113" s="377" t="s">
        <v>8</v>
      </c>
      <c r="R113" s="220"/>
      <c r="S113" s="220"/>
      <c r="T113" s="220"/>
      <c r="U113" s="220"/>
    </row>
    <row r="114" spans="2:21" s="93" customFormat="1" ht="12.95" customHeight="1" thickBot="1" x14ac:dyDescent="0.25">
      <c r="B114" s="92"/>
      <c r="C114" s="680"/>
      <c r="D114" s="681"/>
      <c r="E114" s="674"/>
      <c r="F114" s="675"/>
      <c r="G114" s="675"/>
      <c r="H114" s="675"/>
      <c r="I114" s="676"/>
      <c r="J114" s="541"/>
      <c r="K114" s="341"/>
      <c r="L114" s="581">
        <f t="shared" si="1"/>
        <v>0</v>
      </c>
      <c r="M114" s="501"/>
      <c r="N114" s="828"/>
      <c r="O114" s="832"/>
      <c r="P114" s="117"/>
      <c r="R114" s="220"/>
      <c r="S114" s="220"/>
      <c r="T114" s="220"/>
      <c r="U114" s="220"/>
    </row>
    <row r="115" spans="2:21" s="93" customFormat="1" ht="12.95" customHeight="1" thickTop="1" x14ac:dyDescent="0.2">
      <c r="B115" s="92"/>
      <c r="C115" s="677" t="s">
        <v>179</v>
      </c>
      <c r="D115" s="678"/>
      <c r="E115" s="678"/>
      <c r="F115" s="678"/>
      <c r="G115" s="678"/>
      <c r="H115" s="678"/>
      <c r="I115" s="679"/>
      <c r="J115" s="536"/>
      <c r="K115" s="582">
        <f>SUM(K108:K114)</f>
        <v>0</v>
      </c>
      <c r="L115" s="578">
        <f>ROUND(SUM(L108:L114),0)</f>
        <v>0</v>
      </c>
      <c r="M115" s="579">
        <f>L115</f>
        <v>0</v>
      </c>
      <c r="N115" s="591"/>
      <c r="O115" s="592"/>
      <c r="P115" s="117"/>
      <c r="R115" s="220"/>
      <c r="S115" s="220"/>
      <c r="T115" s="220"/>
      <c r="U115" s="220"/>
    </row>
    <row r="116" spans="2:21" s="93" customFormat="1" ht="12.95" customHeight="1" x14ac:dyDescent="0.2">
      <c r="B116" s="92"/>
      <c r="C116" s="369"/>
      <c r="D116" s="412"/>
      <c r="E116" s="412"/>
      <c r="F116" s="412"/>
      <c r="G116" s="412"/>
      <c r="H116" s="412"/>
      <c r="I116" s="412"/>
      <c r="J116" s="414"/>
      <c r="K116" s="542"/>
      <c r="L116" s="413"/>
      <c r="M116" s="413"/>
      <c r="N116" s="376" t="str">
        <f>IF(N115=0,IF(L115=0,"","nouveau coût"),(L115-N115)/N115)</f>
        <v/>
      </c>
      <c r="O116" s="325" t="str">
        <f>IF(O115=0,"",(K115-O115)/O115)</f>
        <v/>
      </c>
      <c r="P116" s="117"/>
      <c r="R116" s="220"/>
      <c r="S116" s="220"/>
      <c r="T116" s="220"/>
      <c r="U116" s="220"/>
    </row>
    <row r="117" spans="2:21" s="93" customFormat="1" ht="12.95" customHeight="1" x14ac:dyDescent="0.2">
      <c r="B117" s="92"/>
      <c r="C117" s="369"/>
      <c r="D117" s="412"/>
      <c r="E117" s="412"/>
      <c r="F117" s="412"/>
      <c r="G117" s="412"/>
      <c r="H117" s="412"/>
      <c r="I117" s="412"/>
      <c r="J117" s="415"/>
      <c r="K117" s="376"/>
      <c r="L117" s="413"/>
      <c r="M117" s="413"/>
      <c r="N117" s="827" t="s">
        <v>353</v>
      </c>
      <c r="O117" s="829" t="s">
        <v>241</v>
      </c>
      <c r="P117" s="117"/>
      <c r="R117" s="220"/>
      <c r="S117" s="220"/>
      <c r="T117" s="220"/>
      <c r="U117" s="220"/>
    </row>
    <row r="118" spans="2:21" s="93" customFormat="1" ht="12.95" customHeight="1" x14ac:dyDescent="0.2">
      <c r="B118" s="324" t="s">
        <v>184</v>
      </c>
      <c r="C118" s="92"/>
      <c r="D118" s="92"/>
      <c r="E118" s="92"/>
      <c r="F118" s="92"/>
      <c r="G118" s="224"/>
      <c r="H118" s="92"/>
      <c r="I118" s="92"/>
      <c r="J118" s="217"/>
      <c r="K118" s="217"/>
      <c r="L118" s="217"/>
      <c r="M118" s="217"/>
      <c r="N118" s="700"/>
      <c r="O118" s="830"/>
      <c r="P118" s="117"/>
      <c r="Q118" s="326"/>
      <c r="R118" s="220"/>
      <c r="S118" s="220"/>
      <c r="T118" s="220"/>
      <c r="U118" s="220"/>
    </row>
    <row r="119" spans="2:21" s="93" customFormat="1" ht="12.95" customHeight="1" x14ac:dyDescent="0.2">
      <c r="B119" s="92"/>
      <c r="C119" s="328" t="s">
        <v>6</v>
      </c>
      <c r="D119" s="92"/>
      <c r="E119" s="328" t="s">
        <v>238</v>
      </c>
      <c r="F119" s="92"/>
      <c r="G119" s="224"/>
      <c r="H119" s="92"/>
      <c r="I119" s="92"/>
      <c r="J119" s="372" t="s">
        <v>181</v>
      </c>
      <c r="K119" s="373" t="s">
        <v>180</v>
      </c>
      <c r="L119" s="330" t="s">
        <v>182</v>
      </c>
      <c r="M119" s="499" t="s">
        <v>351</v>
      </c>
      <c r="N119" s="700"/>
      <c r="O119" s="830"/>
      <c r="P119" s="117"/>
      <c r="Q119" s="326"/>
      <c r="R119" s="130"/>
      <c r="S119" s="220"/>
      <c r="T119" s="220"/>
      <c r="U119" s="220"/>
    </row>
    <row r="120" spans="2:21" s="93" customFormat="1" ht="12.95" customHeight="1" x14ac:dyDescent="0.2">
      <c r="B120" s="92"/>
      <c r="C120" s="680"/>
      <c r="D120" s="681"/>
      <c r="E120" s="674"/>
      <c r="F120" s="675"/>
      <c r="G120" s="675"/>
      <c r="H120" s="675"/>
      <c r="I120" s="676"/>
      <c r="J120" s="338"/>
      <c r="K120" s="341"/>
      <c r="L120" s="580">
        <f>J120*K120</f>
        <v>0</v>
      </c>
      <c r="M120" s="503"/>
      <c r="N120" s="700"/>
      <c r="O120" s="830"/>
      <c r="P120" s="117"/>
      <c r="Q120" s="326"/>
      <c r="R120" s="22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03"/>
      <c r="N121" s="700"/>
      <c r="O121" s="830"/>
      <c r="P121" s="117"/>
      <c r="Q121" s="326"/>
      <c r="R121" s="220"/>
      <c r="S121" s="220"/>
      <c r="T121" s="220"/>
      <c r="U121" s="220"/>
    </row>
    <row r="122" spans="2:21" s="93" customFormat="1" ht="12.95" customHeight="1" thickBot="1" x14ac:dyDescent="0.25">
      <c r="B122" s="92"/>
      <c r="C122" s="680"/>
      <c r="D122" s="681"/>
      <c r="E122" s="674"/>
      <c r="F122" s="675"/>
      <c r="G122" s="675"/>
      <c r="H122" s="675"/>
      <c r="I122" s="676"/>
      <c r="J122" s="338"/>
      <c r="K122" s="341"/>
      <c r="L122" s="581">
        <f>J122*K122</f>
        <v>0</v>
      </c>
      <c r="M122" s="501"/>
      <c r="N122" s="828"/>
      <c r="O122" s="830"/>
      <c r="P122" s="117"/>
      <c r="Q122" s="326"/>
      <c r="R122" s="220"/>
      <c r="S122" s="220"/>
      <c r="T122" s="220"/>
      <c r="U122" s="220"/>
    </row>
    <row r="123" spans="2:21" s="93" customFormat="1" ht="12.75" customHeight="1" thickTop="1" x14ac:dyDescent="0.2">
      <c r="B123" s="92"/>
      <c r="C123" s="677" t="s">
        <v>179</v>
      </c>
      <c r="D123" s="678"/>
      <c r="E123" s="678"/>
      <c r="F123" s="678"/>
      <c r="G123" s="678"/>
      <c r="H123" s="678"/>
      <c r="I123" s="679"/>
      <c r="J123" s="217"/>
      <c r="K123" s="582">
        <f>SUM(K120:K122)</f>
        <v>0</v>
      </c>
      <c r="L123" s="578">
        <f>ROUND(SUM(L120:L122),0)</f>
        <v>0</v>
      </c>
      <c r="M123" s="579">
        <v>0</v>
      </c>
      <c r="N123" s="591"/>
      <c r="O123" s="592"/>
      <c r="P123" s="117"/>
      <c r="Q123" s="326"/>
      <c r="R123" s="220"/>
      <c r="S123" s="220"/>
      <c r="T123" s="220"/>
      <c r="U123" s="220"/>
    </row>
    <row r="124" spans="2:21" s="93" customFormat="1" ht="12.75" customHeight="1" x14ac:dyDescent="0.2">
      <c r="B124" s="92"/>
      <c r="C124" s="369"/>
      <c r="D124" s="412"/>
      <c r="E124" s="412"/>
      <c r="F124" s="412"/>
      <c r="G124" s="412"/>
      <c r="H124" s="412"/>
      <c r="I124" s="412"/>
      <c r="J124" s="414"/>
      <c r="K124" s="542"/>
      <c r="L124" s="413"/>
      <c r="M124" s="413"/>
      <c r="N124" s="376" t="str">
        <f>IF(N123=0,IF(L123=0,"","nouveau coût"),(L123-N123)/N123)</f>
        <v/>
      </c>
      <c r="O124" s="325" t="str">
        <f>IF(O123=0,"",(K123-O123)/O123)</f>
        <v/>
      </c>
      <c r="P124" s="117"/>
      <c r="Q124" s="326"/>
      <c r="R124" s="220"/>
      <c r="S124" s="220"/>
      <c r="T124" s="220"/>
      <c r="U124" s="220"/>
    </row>
    <row r="125" spans="2:21" s="93" customFormat="1" ht="12.75" customHeight="1" x14ac:dyDescent="0.2">
      <c r="B125" s="92"/>
      <c r="C125" s="369"/>
      <c r="D125" s="412"/>
      <c r="E125" s="412"/>
      <c r="F125" s="412"/>
      <c r="G125" s="412"/>
      <c r="H125" s="412"/>
      <c r="I125" s="412"/>
      <c r="J125" s="415"/>
      <c r="K125" s="376"/>
      <c r="L125" s="413"/>
      <c r="M125" s="413"/>
      <c r="N125" s="427"/>
      <c r="O125" s="538"/>
      <c r="P125" s="117"/>
      <c r="Q125" s="326"/>
      <c r="R125" s="220"/>
      <c r="S125" s="220"/>
      <c r="T125" s="220"/>
      <c r="U125" s="220"/>
    </row>
    <row r="126" spans="2:21" s="93" customFormat="1" ht="12.95" customHeight="1" x14ac:dyDescent="0.2">
      <c r="B126" s="324" t="s">
        <v>7</v>
      </c>
      <c r="C126" s="92"/>
      <c r="D126" s="92"/>
      <c r="E126" s="92"/>
      <c r="F126" s="92"/>
      <c r="G126" s="224"/>
      <c r="H126" s="92"/>
      <c r="I126" s="92"/>
      <c r="J126" s="217"/>
      <c r="K126" s="217"/>
      <c r="L126" s="217"/>
      <c r="M126" s="217"/>
      <c r="N126" s="827" t="s">
        <v>353</v>
      </c>
      <c r="O126" s="538"/>
      <c r="P126" s="117"/>
      <c r="Q126" s="326"/>
      <c r="R126" s="220"/>
      <c r="S126" s="220"/>
      <c r="T126" s="220"/>
      <c r="U126" s="220"/>
    </row>
    <row r="127" spans="2:21" s="93" customFormat="1" ht="12.95" customHeight="1" x14ac:dyDescent="0.2">
      <c r="B127" s="92"/>
      <c r="C127" s="328" t="s">
        <v>4</v>
      </c>
      <c r="D127" s="92"/>
      <c r="E127" s="92"/>
      <c r="F127" s="92"/>
      <c r="G127" s="224"/>
      <c r="H127" s="92"/>
      <c r="I127" s="92"/>
      <c r="J127" s="217"/>
      <c r="K127" s="217"/>
      <c r="L127" s="329" t="s">
        <v>182</v>
      </c>
      <c r="M127" s="499" t="s">
        <v>351</v>
      </c>
      <c r="N127" s="700"/>
      <c r="O127" s="538"/>
      <c r="P127" s="117"/>
      <c r="Q127" s="326"/>
      <c r="R127" s="220"/>
      <c r="S127" s="220"/>
      <c r="T127" s="220"/>
      <c r="U127" s="220"/>
    </row>
    <row r="128" spans="2:21" s="93" customFormat="1" ht="12.95" customHeight="1" x14ac:dyDescent="0.2">
      <c r="B128" s="92"/>
      <c r="C128" s="344"/>
      <c r="D128" s="345"/>
      <c r="E128" s="345"/>
      <c r="F128" s="345"/>
      <c r="G128" s="345"/>
      <c r="H128" s="345"/>
      <c r="I128" s="337"/>
      <c r="J128" s="217"/>
      <c r="K128" s="217"/>
      <c r="L128" s="339"/>
      <c r="M128" s="503"/>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503"/>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503"/>
      <c r="N130" s="700"/>
      <c r="O130" s="538"/>
      <c r="P130" s="117"/>
      <c r="Q130" s="326"/>
      <c r="R130" s="220"/>
      <c r="S130" s="220"/>
      <c r="T130" s="220"/>
      <c r="U130" s="220"/>
    </row>
    <row r="131" spans="2:21" s="93" customFormat="1" ht="12.95" customHeight="1" thickBot="1" x14ac:dyDescent="0.25">
      <c r="B131" s="92"/>
      <c r="C131" s="346"/>
      <c r="D131" s="347"/>
      <c r="E131" s="347"/>
      <c r="F131" s="347"/>
      <c r="G131" s="347"/>
      <c r="H131" s="347"/>
      <c r="I131" s="348"/>
      <c r="J131" s="217"/>
      <c r="K131" s="217"/>
      <c r="L131" s="340"/>
      <c r="M131" s="501"/>
      <c r="N131" s="828"/>
      <c r="O131" s="538"/>
      <c r="P131" s="117"/>
      <c r="Q131" s="326"/>
      <c r="R131" s="220"/>
      <c r="S131" s="220"/>
      <c r="T131" s="220"/>
      <c r="U131" s="220"/>
    </row>
    <row r="132" spans="2:21" s="93" customFormat="1" ht="12.95" customHeight="1" thickTop="1" x14ac:dyDescent="0.2">
      <c r="B132" s="92"/>
      <c r="C132" s="349" t="s">
        <v>179</v>
      </c>
      <c r="D132" s="350"/>
      <c r="E132" s="350"/>
      <c r="F132" s="350"/>
      <c r="G132" s="350"/>
      <c r="H132" s="350"/>
      <c r="I132" s="351"/>
      <c r="J132" s="217"/>
      <c r="K132" s="217"/>
      <c r="L132" s="578">
        <f>ROUND(SUM(L128:L131),0)</f>
        <v>0</v>
      </c>
      <c r="M132" s="579">
        <f>L132</f>
        <v>0</v>
      </c>
      <c r="N132" s="594"/>
      <c r="O132" s="538"/>
      <c r="P132" s="117"/>
      <c r="Q132" s="326"/>
      <c r="R132" s="220"/>
      <c r="S132" s="220"/>
      <c r="T132" s="220"/>
      <c r="U132" s="220"/>
    </row>
    <row r="133" spans="2:21" s="93" customFormat="1" ht="12.95" customHeight="1" x14ac:dyDescent="0.2">
      <c r="B133" s="92"/>
      <c r="C133" s="369"/>
      <c r="D133" s="369"/>
      <c r="E133" s="369"/>
      <c r="F133" s="369"/>
      <c r="G133" s="369"/>
      <c r="H133" s="369"/>
      <c r="I133" s="369"/>
      <c r="J133" s="217"/>
      <c r="K133" s="217"/>
      <c r="L133" s="413"/>
      <c r="M133" s="413"/>
      <c r="N133" s="376" t="str">
        <f>IF(N132=0,IF(L132=0,"","nouveau coût"),(L132-N132)/N132)</f>
        <v/>
      </c>
      <c r="O133" s="325"/>
      <c r="P133" s="117"/>
      <c r="Q133" s="326"/>
      <c r="R133" s="220"/>
      <c r="S133" s="220"/>
      <c r="T133" s="220"/>
      <c r="U133" s="220"/>
    </row>
    <row r="134" spans="2:21" s="93" customFormat="1" ht="12.95" customHeight="1" x14ac:dyDescent="0.2">
      <c r="B134" s="324" t="s">
        <v>190</v>
      </c>
      <c r="C134" s="92"/>
      <c r="D134" s="92"/>
      <c r="E134" s="92"/>
      <c r="F134" s="92"/>
      <c r="G134" s="224"/>
      <c r="H134" s="92"/>
      <c r="I134" s="92"/>
      <c r="J134" s="217"/>
      <c r="K134" s="217"/>
      <c r="L134" s="217"/>
      <c r="M134" s="217"/>
      <c r="N134" s="823" t="s">
        <v>354</v>
      </c>
      <c r="O134" s="538"/>
      <c r="P134" s="117"/>
      <c r="Q134" s="326"/>
      <c r="R134" s="220"/>
      <c r="S134" s="220"/>
      <c r="T134" s="220"/>
      <c r="U134" s="220"/>
    </row>
    <row r="135" spans="2:21" s="93" customFormat="1" ht="12.95" customHeight="1" x14ac:dyDescent="0.2">
      <c r="B135" s="92"/>
      <c r="C135" s="328" t="s">
        <v>4</v>
      </c>
      <c r="D135" s="92"/>
      <c r="E135" s="92"/>
      <c r="F135" s="92"/>
      <c r="G135" s="224"/>
      <c r="H135" s="92"/>
      <c r="I135" s="92"/>
      <c r="J135" s="217"/>
      <c r="K135" s="217"/>
      <c r="L135" s="329" t="s">
        <v>182</v>
      </c>
      <c r="M135" s="499" t="s">
        <v>351</v>
      </c>
      <c r="N135" s="824"/>
      <c r="O135" s="538"/>
      <c r="P135" s="117"/>
      <c r="Q135" s="326"/>
      <c r="R135" s="220"/>
      <c r="S135" s="220"/>
      <c r="T135" s="220"/>
      <c r="U135" s="220"/>
    </row>
    <row r="136" spans="2:21" s="93" customFormat="1" ht="12.95" customHeight="1" x14ac:dyDescent="0.2">
      <c r="B136" s="92"/>
      <c r="C136" s="444" t="s">
        <v>205</v>
      </c>
      <c r="D136" s="445"/>
      <c r="E136" s="445"/>
      <c r="F136" s="445"/>
      <c r="G136" s="445"/>
      <c r="H136" s="445"/>
      <c r="I136" s="446"/>
      <c r="J136" s="217"/>
      <c r="K136" s="217"/>
      <c r="L136" s="339"/>
      <c r="M136" s="503"/>
      <c r="N136" s="824"/>
      <c r="O136" s="538"/>
      <c r="P136" s="117"/>
      <c r="Q136" s="326"/>
      <c r="R136" s="220"/>
      <c r="S136" s="220"/>
      <c r="T136" s="220"/>
      <c r="U136" s="220"/>
    </row>
    <row r="137" spans="2:21" s="93" customFormat="1" ht="12.95" customHeight="1" x14ac:dyDescent="0.2">
      <c r="B137" s="92"/>
      <c r="C137" s="444" t="s">
        <v>226</v>
      </c>
      <c r="D137" s="445"/>
      <c r="E137" s="445"/>
      <c r="F137" s="445"/>
      <c r="G137" s="445"/>
      <c r="H137" s="445"/>
      <c r="I137" s="446"/>
      <c r="J137" s="217"/>
      <c r="K137" s="217"/>
      <c r="L137" s="339"/>
      <c r="M137" s="503"/>
      <c r="N137" s="824"/>
      <c r="O137" s="538"/>
      <c r="P137" s="117"/>
      <c r="Q137" s="326"/>
      <c r="R137" s="220"/>
      <c r="S137" s="220"/>
      <c r="T137" s="220"/>
      <c r="U137" s="220"/>
    </row>
    <row r="138" spans="2:21" s="93" customFormat="1" ht="12.95" customHeight="1" thickBot="1" x14ac:dyDescent="0.25">
      <c r="B138" s="92"/>
      <c r="C138" s="447" t="s">
        <v>204</v>
      </c>
      <c r="D138" s="448"/>
      <c r="E138" s="448"/>
      <c r="F138" s="448"/>
      <c r="G138" s="448"/>
      <c r="H138" s="448"/>
      <c r="I138" s="449"/>
      <c r="J138" s="217"/>
      <c r="K138" s="217"/>
      <c r="L138" s="340"/>
      <c r="M138" s="501"/>
      <c r="N138" s="825"/>
      <c r="O138" s="538"/>
      <c r="P138" s="117"/>
      <c r="Q138" s="326"/>
      <c r="R138" s="220"/>
      <c r="S138" s="220"/>
      <c r="T138" s="220"/>
      <c r="U138" s="220"/>
    </row>
    <row r="139" spans="2:21" s="93" customFormat="1" ht="12.95" customHeight="1" thickTop="1" x14ac:dyDescent="0.2">
      <c r="B139" s="92"/>
      <c r="C139" s="349" t="s">
        <v>179</v>
      </c>
      <c r="D139" s="350"/>
      <c r="E139" s="350"/>
      <c r="F139" s="350"/>
      <c r="G139" s="350"/>
      <c r="H139" s="350"/>
      <c r="I139" s="351"/>
      <c r="J139" s="217"/>
      <c r="K139" s="217"/>
      <c r="L139" s="578">
        <f>ROUND(SUM(L136:L138),0)</f>
        <v>0</v>
      </c>
      <c r="M139" s="579">
        <f>L139</f>
        <v>0</v>
      </c>
      <c r="N139" s="594"/>
      <c r="O139" s="538"/>
      <c r="P139" s="117"/>
      <c r="Q139" s="326"/>
      <c r="R139" s="220"/>
      <c r="S139" s="220"/>
      <c r="T139" s="220"/>
      <c r="U139" s="220"/>
    </row>
    <row r="140" spans="2:21" s="93" customFormat="1" ht="12.95" customHeight="1" x14ac:dyDescent="0.2">
      <c r="B140" s="92"/>
      <c r="C140" s="369"/>
      <c r="D140" s="369"/>
      <c r="E140" s="369"/>
      <c r="F140" s="369"/>
      <c r="G140" s="369"/>
      <c r="H140" s="369"/>
      <c r="I140" s="369"/>
      <c r="J140" s="217"/>
      <c r="K140" s="217"/>
      <c r="L140" s="413"/>
      <c r="M140" s="413"/>
      <c r="N140" s="376" t="str">
        <f>IF(N139=0,IF(L139=0,"","nouveau coût"),(L139-N139)/N139)</f>
        <v/>
      </c>
      <c r="O140" s="325"/>
      <c r="P140" s="117"/>
      <c r="Q140" s="326"/>
      <c r="R140" s="220"/>
      <c r="S140" s="220"/>
      <c r="T140" s="220"/>
      <c r="U140" s="220"/>
    </row>
    <row r="141" spans="2:21" s="93" customFormat="1" ht="12.95" customHeight="1" x14ac:dyDescent="0.2">
      <c r="B141" s="324" t="s">
        <v>236</v>
      </c>
      <c r="C141" s="92"/>
      <c r="D141" s="92"/>
      <c r="E141" s="92"/>
      <c r="F141" s="92"/>
      <c r="G141" s="224"/>
      <c r="H141" s="92"/>
      <c r="I141" s="92"/>
      <c r="J141" s="217"/>
      <c r="K141" s="217"/>
      <c r="L141" s="217"/>
      <c r="M141" s="217"/>
      <c r="N141" s="425"/>
      <c r="O141" s="538"/>
      <c r="P141" s="117"/>
      <c r="Q141" s="326"/>
      <c r="R141" s="220"/>
      <c r="S141" s="220"/>
      <c r="T141" s="220"/>
      <c r="U141" s="220"/>
    </row>
    <row r="142" spans="2:21" s="93" customFormat="1" ht="12.95" customHeight="1" x14ac:dyDescent="0.2">
      <c r="B142" s="92"/>
      <c r="C142" s="328" t="s">
        <v>4</v>
      </c>
      <c r="D142" s="92"/>
      <c r="E142" s="92"/>
      <c r="F142" s="92"/>
      <c r="G142" s="224"/>
      <c r="H142" s="92"/>
      <c r="I142" s="92"/>
      <c r="J142" s="217"/>
      <c r="K142" s="217"/>
      <c r="L142" s="329" t="s">
        <v>182</v>
      </c>
      <c r="M142" s="499" t="s">
        <v>351</v>
      </c>
      <c r="N142" s="827" t="s">
        <v>353</v>
      </c>
      <c r="O142" s="538"/>
      <c r="P142" s="117"/>
      <c r="Q142" s="326"/>
      <c r="R142" s="220"/>
      <c r="S142" s="220"/>
      <c r="T142" s="220"/>
      <c r="U142" s="220"/>
    </row>
    <row r="143" spans="2:21" s="93" customFormat="1" ht="12.95" customHeight="1" x14ac:dyDescent="0.2">
      <c r="B143" s="92"/>
      <c r="C143" s="344"/>
      <c r="D143" s="345"/>
      <c r="E143" s="345"/>
      <c r="F143" s="345"/>
      <c r="G143" s="345"/>
      <c r="H143" s="345"/>
      <c r="I143" s="337"/>
      <c r="J143" s="217"/>
      <c r="K143" s="217"/>
      <c r="L143" s="339"/>
      <c r="M143" s="503"/>
      <c r="N143" s="700"/>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503"/>
      <c r="N144" s="700"/>
      <c r="O144" s="538"/>
      <c r="P144" s="117"/>
      <c r="Q144" s="326"/>
      <c r="R144" s="220"/>
      <c r="S144" s="220"/>
      <c r="T144" s="220"/>
      <c r="U144" s="220"/>
    </row>
    <row r="145" spans="2:23" s="93" customFormat="1" ht="12.95" customHeight="1" x14ac:dyDescent="0.2">
      <c r="B145" s="92"/>
      <c r="C145" s="344"/>
      <c r="D145" s="345"/>
      <c r="E145" s="345"/>
      <c r="F145" s="345"/>
      <c r="G145" s="345"/>
      <c r="H145" s="345"/>
      <c r="I145" s="337"/>
      <c r="J145" s="217"/>
      <c r="K145" s="217"/>
      <c r="L145" s="339"/>
      <c r="M145" s="503"/>
      <c r="N145" s="700"/>
      <c r="O145" s="538"/>
      <c r="P145" s="117"/>
      <c r="Q145" s="326"/>
      <c r="R145" s="220"/>
      <c r="S145" s="220"/>
      <c r="T145" s="220"/>
      <c r="U145" s="220"/>
    </row>
    <row r="146" spans="2:23" s="93" customFormat="1" ht="12.95" customHeight="1" x14ac:dyDescent="0.2">
      <c r="B146" s="92"/>
      <c r="C146" s="344"/>
      <c r="D146" s="345"/>
      <c r="E146" s="345"/>
      <c r="F146" s="345"/>
      <c r="G146" s="345"/>
      <c r="H146" s="345"/>
      <c r="I146" s="337"/>
      <c r="J146" s="217"/>
      <c r="K146" s="217"/>
      <c r="L146" s="339"/>
      <c r="M146" s="503"/>
      <c r="N146" s="700"/>
      <c r="O146" s="538"/>
      <c r="P146" s="117"/>
      <c r="Q146" s="326"/>
      <c r="R146" s="220"/>
      <c r="S146" s="220"/>
      <c r="T146" s="220"/>
      <c r="U146" s="220"/>
    </row>
    <row r="147" spans="2:23" s="93" customFormat="1" ht="12.95" customHeight="1" thickBot="1" x14ac:dyDescent="0.25">
      <c r="B147" s="92"/>
      <c r="C147" s="346"/>
      <c r="D147" s="347"/>
      <c r="E147" s="347"/>
      <c r="F147" s="347"/>
      <c r="G147" s="347"/>
      <c r="H147" s="347"/>
      <c r="I147" s="348"/>
      <c r="J147" s="217"/>
      <c r="K147" s="217"/>
      <c r="L147" s="340"/>
      <c r="M147" s="501"/>
      <c r="N147" s="828"/>
      <c r="O147" s="538"/>
      <c r="P147" s="117"/>
      <c r="Q147" s="326"/>
      <c r="R147" s="220"/>
      <c r="S147" s="220"/>
      <c r="T147" s="220"/>
      <c r="U147" s="220"/>
    </row>
    <row r="148" spans="2:23" s="93" customFormat="1" ht="12.95" customHeight="1" thickTop="1" x14ac:dyDescent="0.2">
      <c r="B148" s="92"/>
      <c r="C148" s="349" t="s">
        <v>179</v>
      </c>
      <c r="D148" s="350"/>
      <c r="E148" s="350"/>
      <c r="F148" s="350"/>
      <c r="G148" s="350"/>
      <c r="H148" s="350"/>
      <c r="I148" s="351"/>
      <c r="J148" s="217"/>
      <c r="K148" s="217"/>
      <c r="L148" s="578">
        <f>ROUND(SUM(L143:L147),0)</f>
        <v>0</v>
      </c>
      <c r="M148" s="579">
        <f>L148</f>
        <v>0</v>
      </c>
      <c r="N148" s="594"/>
      <c r="O148" s="538"/>
      <c r="P148" s="117"/>
      <c r="Q148" s="326"/>
      <c r="R148" s="220"/>
      <c r="S148" s="220"/>
      <c r="T148" s="220"/>
      <c r="U148" s="220"/>
    </row>
    <row r="149" spans="2:23" s="93" customFormat="1" ht="12.95" customHeight="1" x14ac:dyDescent="0.2">
      <c r="B149" s="92"/>
      <c r="C149" s="369"/>
      <c r="D149" s="369"/>
      <c r="E149" s="369"/>
      <c r="F149" s="369"/>
      <c r="G149" s="369"/>
      <c r="H149" s="369"/>
      <c r="I149" s="369"/>
      <c r="J149" s="217"/>
      <c r="K149" s="217"/>
      <c r="L149" s="413"/>
      <c r="M149" s="413"/>
      <c r="N149" s="376" t="str">
        <f>IF(N148=0,IF(L148=0,"","nouveau coût"),(L148-N148)/N148)</f>
        <v/>
      </c>
      <c r="O149" s="325"/>
      <c r="P149" s="117"/>
      <c r="Q149" s="326"/>
      <c r="R149" s="220"/>
      <c r="S149" s="220"/>
      <c r="T149" s="220"/>
      <c r="U149" s="220"/>
    </row>
    <row r="150" spans="2:23" s="93" customFormat="1" ht="12.95" customHeight="1" x14ac:dyDescent="0.2">
      <c r="B150" s="324" t="s">
        <v>191</v>
      </c>
      <c r="C150" s="92"/>
      <c r="D150" s="92"/>
      <c r="E150" s="92"/>
      <c r="F150" s="92"/>
      <c r="G150" s="224"/>
      <c r="H150" s="92"/>
      <c r="I150" s="92"/>
      <c r="J150" s="217"/>
      <c r="K150" s="217"/>
      <c r="L150" s="305"/>
      <c r="M150" s="305"/>
      <c r="N150" s="827" t="s">
        <v>353</v>
      </c>
      <c r="O150" s="538"/>
      <c r="P150" s="117"/>
      <c r="Q150" s="326"/>
      <c r="R150" s="220"/>
      <c r="S150" s="220"/>
      <c r="T150" s="220"/>
      <c r="U150" s="220"/>
    </row>
    <row r="151" spans="2:23" s="93" customFormat="1" ht="12.95" customHeight="1" x14ac:dyDescent="0.2">
      <c r="B151" s="92"/>
      <c r="C151" s="328" t="s">
        <v>4</v>
      </c>
      <c r="D151" s="92"/>
      <c r="E151" s="92"/>
      <c r="F151" s="92"/>
      <c r="G151" s="224"/>
      <c r="H151" s="92"/>
      <c r="I151" s="92"/>
      <c r="J151" s="367" t="s">
        <v>206</v>
      </c>
      <c r="K151" s="367" t="s">
        <v>207</v>
      </c>
      <c r="L151" s="329" t="s">
        <v>182</v>
      </c>
      <c r="M151" s="499" t="s">
        <v>351</v>
      </c>
      <c r="N151" s="700"/>
      <c r="O151" s="538"/>
      <c r="P151" s="117"/>
      <c r="Q151" s="326"/>
      <c r="R151" s="220"/>
      <c r="S151" s="220"/>
      <c r="T151" s="220"/>
      <c r="U151" s="220"/>
    </row>
    <row r="152" spans="2:23" s="93" customFormat="1" ht="12.95" customHeight="1" x14ac:dyDescent="0.2">
      <c r="B152" s="92"/>
      <c r="C152" s="344"/>
      <c r="D152" s="345"/>
      <c r="E152" s="345"/>
      <c r="F152" s="345"/>
      <c r="G152" s="345"/>
      <c r="H152" s="345"/>
      <c r="I152" s="337"/>
      <c r="J152" s="338"/>
      <c r="K152" s="339"/>
      <c r="L152" s="583">
        <f>J152*K152</f>
        <v>0</v>
      </c>
      <c r="M152" s="502"/>
      <c r="N152" s="700"/>
      <c r="O152" s="538"/>
      <c r="P152" s="117"/>
      <c r="Q152" s="326"/>
      <c r="R152" s="220"/>
      <c r="S152" s="220"/>
      <c r="T152" s="220"/>
      <c r="U152" s="220"/>
    </row>
    <row r="153" spans="2:23" s="93" customFormat="1" ht="12.95" customHeight="1" x14ac:dyDescent="0.2">
      <c r="B153" s="92"/>
      <c r="C153" s="344"/>
      <c r="D153" s="345"/>
      <c r="E153" s="345"/>
      <c r="F153" s="345"/>
      <c r="G153" s="345"/>
      <c r="H153" s="345"/>
      <c r="I153" s="337"/>
      <c r="J153" s="338"/>
      <c r="K153" s="339"/>
      <c r="L153" s="583">
        <f>J153*K153</f>
        <v>0</v>
      </c>
      <c r="M153" s="502"/>
      <c r="N153" s="700"/>
      <c r="O153" s="538"/>
      <c r="P153" s="117"/>
      <c r="Q153" s="326"/>
      <c r="R153" s="220"/>
      <c r="S153" s="220"/>
      <c r="T153" s="220"/>
      <c r="U153" s="220"/>
    </row>
    <row r="154" spans="2:23" s="93" customFormat="1" ht="12.95" customHeight="1" x14ac:dyDescent="0.2">
      <c r="B154" s="92"/>
      <c r="C154" s="344"/>
      <c r="D154" s="345"/>
      <c r="E154" s="345"/>
      <c r="F154" s="345"/>
      <c r="G154" s="345"/>
      <c r="H154" s="345"/>
      <c r="I154" s="337"/>
      <c r="J154" s="217"/>
      <c r="K154" s="217"/>
      <c r="L154" s="339"/>
      <c r="M154" s="503"/>
      <c r="N154" s="700"/>
      <c r="O154" s="538"/>
      <c r="P154" s="117"/>
      <c r="Q154" s="326"/>
      <c r="R154" s="220"/>
      <c r="S154" s="220"/>
      <c r="T154" s="220"/>
      <c r="U154" s="220"/>
    </row>
    <row r="155" spans="2:23" s="93" customFormat="1" ht="12.95" customHeight="1" thickBot="1" x14ac:dyDescent="0.25">
      <c r="B155" s="92"/>
      <c r="C155" s="346"/>
      <c r="D155" s="347"/>
      <c r="E155" s="347"/>
      <c r="F155" s="347"/>
      <c r="G155" s="347"/>
      <c r="H155" s="347"/>
      <c r="I155" s="348"/>
      <c r="J155" s="217"/>
      <c r="K155" s="217"/>
      <c r="L155" s="340"/>
      <c r="M155" s="501"/>
      <c r="N155" s="828"/>
      <c r="O155" s="538"/>
      <c r="P155" s="117"/>
      <c r="Q155" s="326"/>
      <c r="R155" s="220"/>
      <c r="S155" s="220"/>
      <c r="T155" s="220"/>
      <c r="U155" s="220"/>
    </row>
    <row r="156" spans="2:23" s="93" customFormat="1" ht="12.95" customHeight="1" thickTop="1" x14ac:dyDescent="0.2">
      <c r="B156" s="92"/>
      <c r="C156" s="349" t="s">
        <v>179</v>
      </c>
      <c r="D156" s="350"/>
      <c r="E156" s="350"/>
      <c r="F156" s="350"/>
      <c r="G156" s="350"/>
      <c r="H156" s="350"/>
      <c r="I156" s="351"/>
      <c r="J156" s="217"/>
      <c r="K156" s="217"/>
      <c r="L156" s="578">
        <f>ROUND(SUM(L152:L155),0)</f>
        <v>0</v>
      </c>
      <c r="M156" s="579">
        <f>L156</f>
        <v>0</v>
      </c>
      <c r="N156" s="594"/>
      <c r="O156" s="538"/>
      <c r="P156" s="117"/>
      <c r="Q156" s="326"/>
      <c r="R156" s="220"/>
      <c r="S156" s="220"/>
      <c r="T156" s="220"/>
      <c r="U156" s="220"/>
    </row>
    <row r="157" spans="2:23" s="93" customFormat="1" ht="12.95" customHeight="1" x14ac:dyDescent="0.2">
      <c r="B157" s="92"/>
      <c r="C157" s="369"/>
      <c r="D157" s="369"/>
      <c r="E157" s="369"/>
      <c r="F157" s="369"/>
      <c r="G157" s="369"/>
      <c r="H157" s="369"/>
      <c r="I157" s="369"/>
      <c r="J157" s="217"/>
      <c r="K157" s="217"/>
      <c r="L157" s="413"/>
      <c r="M157" s="413"/>
      <c r="N157" s="376" t="str">
        <f>IF(N156=0,IF(L156=0,"","nouveau coût"),(L156-N156)/N156)</f>
        <v/>
      </c>
      <c r="O157" s="325"/>
      <c r="P157" s="130" t="s">
        <v>245</v>
      </c>
      <c r="Q157" s="326"/>
      <c r="R157" s="220"/>
      <c r="S157" s="220"/>
      <c r="T157" s="220"/>
      <c r="U157" s="220"/>
    </row>
    <row r="158" spans="2:23" s="93" customFormat="1" ht="12.95" customHeight="1" x14ac:dyDescent="0.2">
      <c r="B158" s="324" t="s">
        <v>208</v>
      </c>
      <c r="C158" s="92"/>
      <c r="D158" s="92"/>
      <c r="E158" s="92"/>
      <c r="F158" s="92"/>
      <c r="G158" s="224"/>
      <c r="H158" s="92"/>
      <c r="I158" s="92"/>
      <c r="J158" s="217"/>
      <c r="K158" s="217"/>
      <c r="L158" s="305"/>
      <c r="M158" s="305"/>
      <c r="N158" s="823" t="s">
        <v>355</v>
      </c>
      <c r="O158" s="538"/>
      <c r="P158" s="117"/>
      <c r="Q158" s="326"/>
      <c r="R158" s="220"/>
      <c r="S158" s="220"/>
      <c r="T158" s="220"/>
      <c r="U158" s="220"/>
    </row>
    <row r="159" spans="2:23" s="93" customFormat="1" ht="12.95" customHeight="1" x14ac:dyDescent="0.2">
      <c r="B159" s="92"/>
      <c r="C159" s="328" t="s">
        <v>4</v>
      </c>
      <c r="D159" s="92"/>
      <c r="E159" s="92"/>
      <c r="F159" s="92"/>
      <c r="G159" s="224"/>
      <c r="H159" s="92"/>
      <c r="I159" s="92"/>
      <c r="J159" s="217"/>
      <c r="K159" s="367" t="s">
        <v>211</v>
      </c>
      <c r="L159" s="329" t="s">
        <v>182</v>
      </c>
      <c r="M159" s="499" t="s">
        <v>351</v>
      </c>
      <c r="N159" s="789"/>
      <c r="O159" s="538"/>
      <c r="P159" s="367" t="s">
        <v>211</v>
      </c>
      <c r="Q159" s="329" t="s">
        <v>182</v>
      </c>
      <c r="R159" s="220"/>
      <c r="S159" s="220"/>
      <c r="T159" s="220"/>
      <c r="U159" s="220"/>
    </row>
    <row r="160" spans="2:23" s="93" customFormat="1" ht="12.95" customHeight="1" thickBot="1" x14ac:dyDescent="0.25">
      <c r="B160" s="92"/>
      <c r="C160" s="682" t="s">
        <v>365</v>
      </c>
      <c r="D160" s="683"/>
      <c r="E160" s="683"/>
      <c r="F160" s="683"/>
      <c r="G160" s="683"/>
      <c r="H160" s="683"/>
      <c r="I160" s="684"/>
      <c r="J160" s="217"/>
      <c r="K160" s="379"/>
      <c r="L160" s="584">
        <f>IF(K160&gt;8%,"MAX 8%",IF(T1=1,ROUND(K160*(L92+L115+L132+L139+L148+L156),0),0))</f>
        <v>0</v>
      </c>
      <c r="M160" s="501"/>
      <c r="N160" s="826"/>
      <c r="O160" s="538"/>
      <c r="P160" s="544">
        <v>0.08</v>
      </c>
      <c r="Q160" s="366">
        <f>IF(T1=1,ROUND(P160*(L92+L115+L132+L139+L148+L156),0),0)</f>
        <v>0</v>
      </c>
      <c r="R160" s="220"/>
      <c r="S160" s="220"/>
      <c r="T160" s="220"/>
      <c r="U160" s="220"/>
      <c r="W160" s="116"/>
    </row>
    <row r="161" spans="1:23" s="93" customFormat="1" ht="12.95" customHeight="1" thickTop="1" x14ac:dyDescent="0.2">
      <c r="B161" s="92"/>
      <c r="C161" s="380" t="s">
        <v>179</v>
      </c>
      <c r="D161" s="381"/>
      <c r="E161" s="381"/>
      <c r="F161" s="381"/>
      <c r="G161" s="381"/>
      <c r="H161" s="381"/>
      <c r="I161" s="382"/>
      <c r="J161" s="217"/>
      <c r="K161" s="331"/>
      <c r="L161" s="578">
        <f>ROUND(SUM(L160:L160),0)</f>
        <v>0</v>
      </c>
      <c r="M161" s="579">
        <f>L161</f>
        <v>0</v>
      </c>
      <c r="N161" s="594"/>
      <c r="O161" s="538"/>
      <c r="P161" s="545"/>
      <c r="Q161" s="331">
        <f>ROUND(SUM(Q160:Q160),0)</f>
        <v>0</v>
      </c>
      <c r="R161" s="220">
        <f>IF(L161&gt;Q161,Q161,L161)</f>
        <v>0</v>
      </c>
      <c r="S161" s="220"/>
      <c r="T161" s="220"/>
      <c r="U161" s="220"/>
    </row>
    <row r="162" spans="1:23" s="93" customFormat="1" ht="12.95" customHeight="1" x14ac:dyDescent="0.2">
      <c r="B162" s="92"/>
      <c r="C162" s="416"/>
      <c r="D162" s="416"/>
      <c r="E162" s="416"/>
      <c r="F162" s="416"/>
      <c r="G162" s="416"/>
      <c r="H162" s="416"/>
      <c r="I162" s="416"/>
      <c r="J162" s="217"/>
      <c r="K162" s="413"/>
      <c r="L162" s="413"/>
      <c r="M162" s="413"/>
      <c r="N162" s="376" t="str">
        <f>IF(N161=0,"",(L161-N161)/N161)</f>
        <v/>
      </c>
      <c r="O162" s="325"/>
      <c r="P162" s="413"/>
      <c r="Q162" s="413"/>
      <c r="R162" s="220"/>
      <c r="S162" s="220"/>
      <c r="T162" s="220"/>
      <c r="U162" s="220"/>
    </row>
    <row r="163" spans="1:23" s="93" customFormat="1" ht="12.95" customHeight="1" x14ac:dyDescent="0.2">
      <c r="B163" s="324" t="s">
        <v>209</v>
      </c>
      <c r="C163" s="281"/>
      <c r="D163" s="281"/>
      <c r="E163" s="281"/>
      <c r="F163" s="281"/>
      <c r="G163" s="304"/>
      <c r="H163" s="281"/>
      <c r="I163" s="281"/>
      <c r="J163" s="217"/>
      <c r="K163" s="217"/>
      <c r="L163" s="305"/>
      <c r="M163" s="305"/>
      <c r="N163" s="823" t="s">
        <v>354</v>
      </c>
      <c r="O163" s="538"/>
      <c r="P163" s="217"/>
      <c r="Q163" s="305"/>
      <c r="R163" s="220"/>
      <c r="S163" s="220"/>
      <c r="T163" s="220"/>
      <c r="U163" s="220"/>
    </row>
    <row r="164" spans="1:23" s="93" customFormat="1" ht="12.95" customHeight="1" x14ac:dyDescent="0.2">
      <c r="B164" s="92"/>
      <c r="C164" s="383" t="s">
        <v>4</v>
      </c>
      <c r="D164" s="281"/>
      <c r="E164" s="281"/>
      <c r="F164" s="281"/>
      <c r="G164" s="304"/>
      <c r="H164" s="281"/>
      <c r="I164" s="281"/>
      <c r="J164" s="217"/>
      <c r="K164" s="367" t="s">
        <v>211</v>
      </c>
      <c r="L164" s="329" t="s">
        <v>182</v>
      </c>
      <c r="M164" s="499" t="s">
        <v>351</v>
      </c>
      <c r="N164" s="824"/>
      <c r="O164" s="538"/>
      <c r="P164" s="367" t="s">
        <v>211</v>
      </c>
      <c r="Q164" s="329" t="s">
        <v>182</v>
      </c>
      <c r="R164" s="220"/>
      <c r="S164" s="220"/>
      <c r="T164" s="220"/>
      <c r="U164" s="220"/>
    </row>
    <row r="165" spans="1:23" s="93" customFormat="1" ht="12.95" customHeight="1" x14ac:dyDescent="0.2">
      <c r="B165" s="92"/>
      <c r="C165" s="685" t="s">
        <v>244</v>
      </c>
      <c r="D165" s="686"/>
      <c r="E165" s="686"/>
      <c r="F165" s="686"/>
      <c r="G165" s="686"/>
      <c r="H165" s="686"/>
      <c r="I165" s="687"/>
      <c r="J165" s="217"/>
      <c r="K165" s="379"/>
      <c r="L165" s="584">
        <f>IF(K165&gt;20%,"MAX 20 %",IF(T1="1",0,ROUND(K165*(L103+L115),0)))</f>
        <v>0</v>
      </c>
      <c r="M165" s="500"/>
      <c r="N165" s="824"/>
      <c r="O165" s="538"/>
      <c r="P165" s="544">
        <v>0.2</v>
      </c>
      <c r="Q165" s="366">
        <f>IF(T1=1,0,ROUND(P165*(L103+L115),0))</f>
        <v>0</v>
      </c>
      <c r="R165" s="220"/>
      <c r="S165" s="220"/>
      <c r="T165" s="220"/>
      <c r="U165" s="220"/>
      <c r="W165" s="116"/>
    </row>
    <row r="166" spans="1:23" s="93" customFormat="1" ht="12.95" customHeight="1" x14ac:dyDescent="0.2">
      <c r="B166" s="92"/>
      <c r="C166" s="685" t="s">
        <v>243</v>
      </c>
      <c r="D166" s="686"/>
      <c r="E166" s="686"/>
      <c r="F166" s="686"/>
      <c r="G166" s="686"/>
      <c r="H166" s="686"/>
      <c r="I166" s="687"/>
      <c r="J166" s="217"/>
      <c r="K166" s="379"/>
      <c r="L166" s="584">
        <f>IF(K165&gt;20%,"",IF(K166&gt;40%,"MAX 40%",IF(T1="1",0,ROUND(K166*(L103+L115+L165),0))))</f>
        <v>0</v>
      </c>
      <c r="M166" s="500"/>
      <c r="N166" s="824"/>
      <c r="O166" s="538"/>
      <c r="P166" s="544">
        <v>0.4</v>
      </c>
      <c r="Q166" s="366">
        <f>IF(T1=1,0,ROUND(P166*(L103+L115+Q165),0))</f>
        <v>0</v>
      </c>
      <c r="R166" s="220"/>
      <c r="S166" s="220"/>
      <c r="T166" s="220"/>
      <c r="U166" s="220"/>
    </row>
    <row r="167" spans="1:23" s="93" customFormat="1" ht="12.95" customHeight="1" thickBot="1" x14ac:dyDescent="0.25">
      <c r="B167" s="92"/>
      <c r="C167" s="682" t="s">
        <v>242</v>
      </c>
      <c r="D167" s="683"/>
      <c r="E167" s="683"/>
      <c r="F167" s="683"/>
      <c r="G167" s="683"/>
      <c r="H167" s="683"/>
      <c r="I167" s="684"/>
      <c r="J167" s="217"/>
      <c r="K167" s="379"/>
      <c r="L167" s="584">
        <f>IF(K167&gt;7%,"MAX 7%",IF(T1="1",0,ROUND(K167*(L92+L132+L139+L148),0)))</f>
        <v>0</v>
      </c>
      <c r="M167" s="500"/>
      <c r="N167" s="825"/>
      <c r="O167" s="538"/>
      <c r="P167" s="544">
        <v>7.0000000000000007E-2</v>
      </c>
      <c r="Q167" s="366">
        <f>IF(T1=1,0,ROUND(P167*(L92+L132+L139+L148),0))</f>
        <v>0</v>
      </c>
      <c r="R167" s="220"/>
      <c r="S167" s="220"/>
      <c r="T167" s="220"/>
      <c r="U167" s="220"/>
    </row>
    <row r="168" spans="1:23" s="93" customFormat="1" ht="12.95" customHeight="1" thickTop="1" x14ac:dyDescent="0.2">
      <c r="B168" s="92"/>
      <c r="C168" s="349" t="s">
        <v>179</v>
      </c>
      <c r="D168" s="350"/>
      <c r="E168" s="350"/>
      <c r="F168" s="350"/>
      <c r="G168" s="350"/>
      <c r="H168" s="350"/>
      <c r="I168" s="351"/>
      <c r="J168" s="217"/>
      <c r="K168" s="331"/>
      <c r="L168" s="578">
        <f>ROUND(SUM(L165:L167),0)</f>
        <v>0</v>
      </c>
      <c r="M168" s="585">
        <f>L168</f>
        <v>0</v>
      </c>
      <c r="N168" s="594"/>
      <c r="O168" s="538"/>
      <c r="P168" s="545"/>
      <c r="Q168" s="331">
        <f>ROUND(SUM(Q165:Q167),0)</f>
        <v>0</v>
      </c>
      <c r="R168" s="220">
        <f>IF(L168&gt;Q168,Q168,L168)</f>
        <v>0</v>
      </c>
      <c r="S168" s="220"/>
      <c r="T168" s="220"/>
      <c r="U168" s="220"/>
    </row>
    <row r="169" spans="1:23" s="93" customFormat="1" ht="12.95" customHeight="1" x14ac:dyDescent="0.2">
      <c r="B169" s="92"/>
      <c r="C169" s="369"/>
      <c r="D169" s="369"/>
      <c r="E169" s="369"/>
      <c r="F169" s="369"/>
      <c r="G169" s="369"/>
      <c r="H169" s="369"/>
      <c r="I169" s="369"/>
      <c r="J169" s="217"/>
      <c r="K169" s="413"/>
      <c r="L169" s="413"/>
      <c r="M169" s="413"/>
      <c r="N169" s="376" t="str">
        <f>IF(N168=0,"",(L168-N168)/N168)</f>
        <v/>
      </c>
      <c r="O169" s="325"/>
      <c r="P169" s="117"/>
      <c r="Q169" s="418"/>
      <c r="R169" s="193"/>
      <c r="S169" s="193"/>
      <c r="T169" s="220"/>
      <c r="U169" s="220"/>
    </row>
    <row r="170" spans="1:23" s="93" customFormat="1" ht="5.25" customHeight="1" x14ac:dyDescent="0.2">
      <c r="B170" s="92"/>
      <c r="C170" s="92"/>
      <c r="D170" s="92"/>
      <c r="E170" s="92"/>
      <c r="F170" s="92"/>
      <c r="G170" s="224"/>
      <c r="H170" s="92"/>
      <c r="I170" s="92"/>
      <c r="J170" s="217"/>
      <c r="K170" s="217"/>
      <c r="L170" s="217"/>
      <c r="M170" s="217"/>
      <c r="N170" s="547"/>
      <c r="O170" s="325"/>
      <c r="P170" s="117"/>
      <c r="Q170" s="418"/>
      <c r="R170" s="193"/>
      <c r="S170" s="193"/>
      <c r="T170" s="220"/>
      <c r="U170" s="220"/>
    </row>
    <row r="171" spans="1:23" s="93" customFormat="1" ht="12.95" customHeight="1" x14ac:dyDescent="0.2">
      <c r="B171" s="357"/>
      <c r="C171" s="357"/>
      <c r="D171" s="357"/>
      <c r="E171" s="357"/>
      <c r="F171" s="357"/>
      <c r="G171" s="357"/>
      <c r="H171" s="374" t="s">
        <v>210</v>
      </c>
      <c r="I171" s="343"/>
      <c r="J171" s="217"/>
      <c r="K171" s="119" t="s">
        <v>79</v>
      </c>
      <c r="L171" s="586">
        <f>IF(T1=1,(L103+L115+L123)*I171,0)</f>
        <v>0</v>
      </c>
      <c r="M171" s="423"/>
      <c r="N171" s="546"/>
      <c r="O171" s="538"/>
      <c r="P171" s="417"/>
      <c r="Q171" s="419"/>
      <c r="R171" s="42"/>
      <c r="S171" s="420"/>
      <c r="T171" s="220"/>
      <c r="U171" s="220"/>
    </row>
    <row r="172" spans="1:23" s="93" customFormat="1" ht="5.25" customHeight="1" x14ac:dyDescent="0.2">
      <c r="C172" s="42"/>
      <c r="D172" s="221"/>
      <c r="E172" s="221"/>
      <c r="F172" s="221"/>
      <c r="G172" s="323"/>
      <c r="H172" s="92"/>
      <c r="I172" s="217"/>
      <c r="J172" s="217"/>
      <c r="K172" s="264"/>
      <c r="L172" s="305"/>
      <c r="M172" s="423"/>
      <c r="N172" s="426"/>
      <c r="O172" s="538"/>
      <c r="P172" s="117"/>
      <c r="Q172" s="419"/>
      <c r="R172" s="42"/>
      <c r="S172" s="420"/>
      <c r="T172" s="220"/>
      <c r="U172" s="220"/>
    </row>
    <row r="173" spans="1:23" s="93" customFormat="1" ht="12.95" customHeight="1" x14ac:dyDescent="0.2">
      <c r="C173" s="42"/>
      <c r="D173" s="221"/>
      <c r="E173" s="221"/>
      <c r="F173" s="221"/>
      <c r="G173" s="323"/>
      <c r="H173" s="92"/>
      <c r="I173" s="217"/>
      <c r="J173" s="217"/>
      <c r="K173" s="119" t="s">
        <v>120</v>
      </c>
      <c r="L173" s="586">
        <f>L92+L103+L115+L123+L132+L139+L148+L156+L161+L168+L171</f>
        <v>0</v>
      </c>
      <c r="M173" s="423"/>
      <c r="N173" s="595"/>
      <c r="O173" s="538"/>
      <c r="P173" s="117"/>
      <c r="Q173" s="419"/>
      <c r="R173" s="42"/>
      <c r="S173" s="420"/>
      <c r="T173" s="220"/>
      <c r="U173" s="220"/>
    </row>
    <row r="174" spans="1:23" s="93" customFormat="1" ht="12.95" customHeight="1" x14ac:dyDescent="0.2">
      <c r="C174" s="42"/>
      <c r="D174" s="221"/>
      <c r="E174" s="221"/>
      <c r="F174" s="221"/>
      <c r="G174" s="323"/>
      <c r="H174" s="92"/>
      <c r="I174" s="217"/>
      <c r="J174" s="217"/>
      <c r="K174" s="342" t="s">
        <v>189</v>
      </c>
      <c r="L174" s="587">
        <f>IF(T1=1,L92+L115+L132+L139+L148+L156+R161,L92+L103+L115+L132+L139+L148+L156+R168)</f>
        <v>0</v>
      </c>
      <c r="M174" s="530"/>
      <c r="N174" s="594"/>
      <c r="O174" s="538"/>
      <c r="P174" s="117"/>
      <c r="Q174" s="421"/>
      <c r="R174" s="422"/>
      <c r="S174" s="420"/>
      <c r="T174" s="220"/>
      <c r="U174" s="220"/>
      <c r="W174" s="116"/>
    </row>
    <row r="175" spans="1:23" s="93" customFormat="1" ht="5.25" customHeight="1" x14ac:dyDescent="0.2">
      <c r="C175" s="42"/>
      <c r="D175" s="221"/>
      <c r="E175" s="221"/>
      <c r="F175" s="221"/>
      <c r="G175" s="323"/>
      <c r="H175" s="92"/>
      <c r="I175" s="217"/>
      <c r="J175" s="217"/>
      <c r="K175" s="264"/>
      <c r="L175" s="305"/>
      <c r="M175" s="423"/>
      <c r="N175" s="426"/>
      <c r="O175" s="538"/>
      <c r="P175" s="117"/>
      <c r="Q175" s="418"/>
      <c r="R175" s="193"/>
      <c r="S175" s="193"/>
      <c r="T175" s="220"/>
      <c r="U175" s="220"/>
      <c r="W175" s="116"/>
    </row>
    <row r="176" spans="1:23" ht="12.95" customHeight="1" x14ac:dyDescent="0.2">
      <c r="A176" s="93"/>
      <c r="B176" s="93"/>
      <c r="C176" s="42"/>
      <c r="D176" s="221"/>
      <c r="E176" s="221"/>
      <c r="F176" s="221"/>
      <c r="G176" s="323"/>
      <c r="H176" s="92"/>
      <c r="I176" s="217"/>
      <c r="J176" s="217"/>
      <c r="K176" s="119" t="s">
        <v>10</v>
      </c>
      <c r="L176" s="355"/>
      <c r="M176" s="504"/>
      <c r="N176" s="471"/>
      <c r="O176" s="538"/>
      <c r="P176" s="117"/>
      <c r="Q176" s="418"/>
      <c r="R176" s="193"/>
      <c r="S176" s="193"/>
      <c r="T176" s="220"/>
      <c r="U176" s="220"/>
      <c r="V176" s="93"/>
      <c r="W176" s="116"/>
    </row>
    <row r="177" spans="1:24" ht="12.95" customHeight="1" x14ac:dyDescent="0.2">
      <c r="A177" s="93"/>
      <c r="B177" s="93"/>
      <c r="C177" s="42"/>
      <c r="D177" s="221"/>
      <c r="E177" s="221"/>
      <c r="F177" s="221"/>
      <c r="G177" s="323"/>
      <c r="H177" s="92"/>
      <c r="I177" s="217"/>
      <c r="J177" s="217"/>
      <c r="K177" s="342" t="s">
        <v>49</v>
      </c>
      <c r="L177" s="585" t="str">
        <f>IF(L176=0,"0",ROUND(L174*L176,0))</f>
        <v>0</v>
      </c>
      <c r="M177" s="531"/>
      <c r="N177" s="595"/>
      <c r="O177" s="538"/>
      <c r="P177" s="117"/>
      <c r="Q177" s="326"/>
      <c r="R177" s="220"/>
      <c r="S177" s="220"/>
      <c r="T177" s="220"/>
      <c r="U177" s="220"/>
      <c r="V177" s="93"/>
    </row>
    <row r="178" spans="1:24" ht="12.95" customHeight="1" x14ac:dyDescent="0.2">
      <c r="A178" s="195"/>
      <c r="B178" s="93"/>
      <c r="C178" s="42"/>
      <c r="D178" s="455"/>
      <c r="E178" s="221"/>
      <c r="F178" s="221"/>
      <c r="G178" s="323"/>
      <c r="H178" s="92"/>
      <c r="I178" s="217"/>
      <c r="J178" s="217"/>
      <c r="K178" s="342"/>
      <c r="L178" s="413"/>
      <c r="M178" s="413"/>
      <c r="N178" s="376" t="str">
        <f>IF(N177=0,"",(L177-N177)/N177)</f>
        <v/>
      </c>
      <c r="O178" s="325"/>
      <c r="P178" s="117"/>
      <c r="Q178" s="326"/>
      <c r="R178" s="220"/>
      <c r="S178" s="220"/>
      <c r="T178" s="220"/>
      <c r="U178" s="220"/>
      <c r="V178" s="93"/>
    </row>
    <row r="179" spans="1:24" ht="12.95" customHeight="1" x14ac:dyDescent="0.2">
      <c r="A179" s="463"/>
      <c r="B179" s="467" t="s">
        <v>200</v>
      </c>
      <c r="C179" s="467"/>
      <c r="D179" s="467"/>
      <c r="E179" s="467"/>
      <c r="F179" s="363"/>
      <c r="G179" s="323"/>
      <c r="H179" s="92"/>
      <c r="I179" s="92"/>
      <c r="J179" s="217"/>
      <c r="K179" s="217"/>
      <c r="L179" s="217"/>
      <c r="M179" s="217"/>
      <c r="N179" s="116"/>
      <c r="O179" s="325"/>
      <c r="P179" s="117"/>
      <c r="Q179" s="326"/>
      <c r="R179" s="220"/>
      <c r="S179" s="220"/>
      <c r="T179" s="220"/>
      <c r="U179" s="220"/>
      <c r="V179" s="93"/>
    </row>
    <row r="180" spans="1:24" ht="12.95" customHeight="1" x14ac:dyDescent="0.2">
      <c r="A180" s="463"/>
      <c r="B180" s="467" t="s">
        <v>201</v>
      </c>
      <c r="C180" s="467"/>
      <c r="D180" s="467"/>
      <c r="E180" s="467"/>
      <c r="F180" s="221"/>
      <c r="G180" s="364"/>
      <c r="H180" s="92"/>
      <c r="I180" s="92" t="str">
        <f>IF(G180="Oui","Quel taux de TVA ?","")</f>
        <v/>
      </c>
      <c r="J180" s="217"/>
      <c r="K180" s="365"/>
      <c r="L180" s="217"/>
      <c r="M180" s="217"/>
      <c r="N180" s="305"/>
      <c r="O180" s="325"/>
      <c r="P180" s="117" t="s">
        <v>202</v>
      </c>
      <c r="Q180" s="326"/>
      <c r="R180" s="220"/>
      <c r="S180" s="220"/>
      <c r="T180" s="220"/>
      <c r="U180" s="220"/>
      <c r="V180" s="93"/>
    </row>
    <row r="181" spans="1:24" ht="12.95" customHeight="1" x14ac:dyDescent="0.2">
      <c r="A181" s="93"/>
      <c r="B181" s="93"/>
      <c r="C181" s="93"/>
      <c r="D181" s="93"/>
      <c r="E181" s="93"/>
      <c r="F181" s="93"/>
      <c r="G181" s="93"/>
      <c r="H181" s="92"/>
      <c r="I181" s="93"/>
      <c r="J181" s="93"/>
      <c r="K181" s="93"/>
      <c r="L181" s="217"/>
      <c r="M181" s="217"/>
      <c r="N181" s="305"/>
      <c r="O181" s="325"/>
      <c r="P181" s="117" t="s">
        <v>203</v>
      </c>
      <c r="Q181" s="326"/>
      <c r="R181" s="220"/>
      <c r="S181" s="220"/>
      <c r="T181" s="220"/>
      <c r="U181" s="220"/>
      <c r="V181" s="93"/>
    </row>
    <row r="182" spans="1:24" ht="12.95" hidden="1" customHeight="1" x14ac:dyDescent="0.25">
      <c r="A182" s="286" t="s">
        <v>176</v>
      </c>
      <c r="B182" s="287"/>
      <c r="C182" s="287"/>
      <c r="D182" s="287"/>
      <c r="E182" s="315"/>
      <c r="F182" s="468" t="s">
        <v>192</v>
      </c>
      <c r="G182" s="469"/>
      <c r="H182" s="469"/>
      <c r="I182" s="463"/>
      <c r="J182" s="93"/>
      <c r="K182" s="93"/>
      <c r="L182" s="283"/>
      <c r="M182" s="283"/>
      <c r="N182" s="176"/>
      <c r="O182" s="126"/>
      <c r="P182" s="117"/>
      <c r="Q182" s="223"/>
      <c r="R182" s="220"/>
      <c r="S182" s="222"/>
      <c r="T182" s="220"/>
      <c r="U182" s="220"/>
      <c r="V182" s="30"/>
      <c r="W182" s="116"/>
    </row>
    <row r="183" spans="1:24" ht="7.5" hidden="1" customHeight="1" x14ac:dyDescent="0.25">
      <c r="A183" s="314"/>
      <c r="B183" s="315"/>
      <c r="C183" s="315"/>
      <c r="D183" s="315"/>
      <c r="E183" s="315"/>
      <c r="F183" s="315"/>
      <c r="G183" s="315"/>
      <c r="H183" s="315"/>
      <c r="I183" s="281"/>
      <c r="J183" s="282"/>
      <c r="K183" s="282"/>
      <c r="L183" s="283"/>
      <c r="M183" s="283"/>
      <c r="N183" s="176"/>
      <c r="O183" s="126"/>
      <c r="P183" s="117"/>
      <c r="Q183" s="223"/>
      <c r="R183" s="220"/>
      <c r="S183" s="222"/>
      <c r="T183" s="220"/>
      <c r="U183" s="220"/>
      <c r="V183" s="30"/>
      <c r="W183" s="116"/>
    </row>
    <row r="184" spans="1:24" ht="12.95" hidden="1" customHeight="1" x14ac:dyDescent="0.2">
      <c r="A184" s="198"/>
      <c r="B184" s="198"/>
      <c r="C184" s="270" t="s">
        <v>135</v>
      </c>
      <c r="D184" s="693"/>
      <c r="E184" s="693"/>
      <c r="F184" s="693"/>
      <c r="G184" s="693"/>
      <c r="H184" s="288"/>
      <c r="I184" s="93"/>
      <c r="J184" s="93"/>
      <c r="K184" s="93"/>
      <c r="L184" s="283"/>
      <c r="M184" s="283"/>
      <c r="N184" s="176"/>
      <c r="O184" s="126"/>
      <c r="P184" s="117"/>
      <c r="Q184" s="223"/>
      <c r="R184" s="220"/>
      <c r="S184" s="222"/>
      <c r="T184" s="220"/>
      <c r="U184" s="220"/>
      <c r="V184" s="30"/>
      <c r="W184" s="116"/>
    </row>
    <row r="185" spans="1:24" ht="12.95" hidden="1" customHeight="1" x14ac:dyDescent="0.2">
      <c r="A185" s="198"/>
      <c r="B185" s="198"/>
      <c r="C185" s="270" t="s">
        <v>131</v>
      </c>
      <c r="D185" s="688"/>
      <c r="E185" s="688"/>
      <c r="F185" s="116"/>
      <c r="G185" s="93"/>
      <c r="H185" s="93"/>
      <c r="I185" s="284" t="s">
        <v>132</v>
      </c>
      <c r="J185" s="689"/>
      <c r="K185" s="689"/>
      <c r="L185" s="93"/>
      <c r="M185" s="93"/>
      <c r="N185" s="93"/>
      <c r="O185" s="126"/>
      <c r="P185" s="117"/>
      <c r="Q185" s="223"/>
      <c r="R185" s="220"/>
      <c r="S185" s="222"/>
      <c r="T185" s="220"/>
      <c r="U185" s="220"/>
      <c r="V185" s="30"/>
      <c r="W185" s="116"/>
    </row>
    <row r="186" spans="1:24" ht="12.95" hidden="1" customHeight="1" x14ac:dyDescent="0.2">
      <c r="A186" s="92"/>
      <c r="B186" s="92"/>
      <c r="C186" s="270" t="s">
        <v>133</v>
      </c>
      <c r="D186" s="688"/>
      <c r="E186" s="688"/>
      <c r="F186" s="92"/>
      <c r="G186" s="224"/>
      <c r="H186" s="92"/>
      <c r="I186" s="284" t="s">
        <v>134</v>
      </c>
      <c r="J186" s="689"/>
      <c r="K186" s="689"/>
      <c r="L186" s="165"/>
      <c r="M186" s="165"/>
      <c r="N186" s="176"/>
      <c r="O186" s="126"/>
      <c r="P186" s="117"/>
      <c r="Q186" s="223"/>
      <c r="R186" s="220"/>
      <c r="S186" s="222"/>
      <c r="T186" s="220"/>
      <c r="U186" s="220"/>
      <c r="V186" s="30"/>
      <c r="W186" s="116"/>
    </row>
    <row r="187" spans="1:24" s="528" customFormat="1" ht="45.95" customHeight="1" x14ac:dyDescent="0.2">
      <c r="A187" s="513"/>
      <c r="B187" s="514"/>
      <c r="C187" s="320"/>
      <c r="D187" s="515"/>
      <c r="E187" s="516"/>
      <c r="F187" s="516"/>
      <c r="G187" s="517"/>
      <c r="H187" s="514"/>
      <c r="I187" s="518"/>
      <c r="J187" s="518"/>
      <c r="K187" s="519"/>
      <c r="L187" s="520"/>
      <c r="M187" s="520"/>
      <c r="N187" s="521"/>
      <c r="O187" s="522"/>
      <c r="P187" s="516"/>
      <c r="Q187" s="523"/>
      <c r="R187" s="524"/>
      <c r="S187" s="525"/>
      <c r="T187" s="524"/>
      <c r="U187" s="524"/>
      <c r="V187" s="526"/>
      <c r="W187" s="527"/>
      <c r="X187" s="514"/>
    </row>
    <row r="188" spans="1:24" ht="12.95" customHeight="1" x14ac:dyDescent="0.2">
      <c r="A188" s="795" t="s">
        <v>175</v>
      </c>
      <c r="B188" s="791"/>
      <c r="C188" s="791"/>
      <c r="D188" s="791"/>
      <c r="E188" s="791"/>
      <c r="F188" s="791"/>
      <c r="G188" s="791"/>
      <c r="H188" s="791"/>
      <c r="I188" s="791"/>
      <c r="J188" s="791"/>
      <c r="K188" s="791"/>
      <c r="L188" s="791"/>
      <c r="M188" s="791"/>
      <c r="N188" s="176"/>
      <c r="O188" s="126"/>
      <c r="P188" s="117"/>
      <c r="Q188" s="223"/>
      <c r="R188" s="220"/>
      <c r="S188" s="222"/>
      <c r="T188" s="220"/>
      <c r="U188" s="220"/>
      <c r="V188" s="30"/>
      <c r="W188" s="116"/>
    </row>
    <row r="189" spans="1:24" ht="7.5" customHeight="1" x14ac:dyDescent="0.2">
      <c r="A189" s="281"/>
      <c r="B189" s="281"/>
      <c r="C189" s="281"/>
      <c r="D189" s="281"/>
      <c r="E189" s="281"/>
      <c r="F189" s="281"/>
      <c r="G189" s="304"/>
      <c r="H189" s="281"/>
      <c r="I189" s="281"/>
      <c r="J189" s="262"/>
      <c r="K189" s="262"/>
      <c r="L189" s="262"/>
      <c r="M189" s="262"/>
      <c r="N189" s="305"/>
      <c r="O189" s="126"/>
      <c r="P189" s="117"/>
      <c r="Q189" s="223"/>
      <c r="R189" s="220"/>
      <c r="S189" s="222"/>
      <c r="T189" s="220"/>
      <c r="U189" s="220"/>
      <c r="V189" s="30"/>
      <c r="W189" s="116"/>
    </row>
    <row r="190" spans="1:24" ht="12.95" customHeight="1" x14ac:dyDescent="0.2">
      <c r="A190" s="281"/>
      <c r="B190" s="690" t="s">
        <v>169</v>
      </c>
      <c r="C190" s="691"/>
      <c r="D190" s="691"/>
      <c r="E190" s="691"/>
      <c r="F190" s="691"/>
      <c r="G190" s="692"/>
      <c r="H190" s="690" t="s">
        <v>170</v>
      </c>
      <c r="I190" s="691"/>
      <c r="J190" s="692"/>
      <c r="K190" s="308" t="s">
        <v>171</v>
      </c>
      <c r="L190" s="308" t="s">
        <v>172</v>
      </c>
      <c r="M190" s="498"/>
      <c r="N190" s="305"/>
      <c r="O190" s="126"/>
      <c r="P190" s="117"/>
      <c r="Q190" s="223"/>
      <c r="R190" s="220"/>
      <c r="S190" s="222"/>
      <c r="T190" s="220"/>
      <c r="U190" s="220"/>
      <c r="V190" s="30"/>
      <c r="W190" s="116"/>
    </row>
    <row r="191" spans="1:24" ht="12.95" customHeight="1" x14ac:dyDescent="0.2">
      <c r="A191" s="281"/>
      <c r="B191" s="671"/>
      <c r="C191" s="672"/>
      <c r="D191" s="672"/>
      <c r="E191" s="672"/>
      <c r="F191" s="672"/>
      <c r="G191" s="673"/>
      <c r="H191" s="671"/>
      <c r="I191" s="672"/>
      <c r="J191" s="673"/>
      <c r="K191" s="306"/>
      <c r="L191" s="307"/>
      <c r="M191" s="529"/>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thickBot="1" x14ac:dyDescent="0.25">
      <c r="A200" s="281"/>
      <c r="B200" s="671"/>
      <c r="C200" s="672"/>
      <c r="D200" s="672"/>
      <c r="E200" s="672"/>
      <c r="F200" s="672"/>
      <c r="G200" s="673"/>
      <c r="H200" s="671"/>
      <c r="I200" s="672"/>
      <c r="J200" s="673"/>
      <c r="K200" s="309"/>
      <c r="L200" s="310"/>
      <c r="M200" s="529"/>
      <c r="N200" s="305"/>
      <c r="O200" s="126"/>
      <c r="P200" s="117"/>
      <c r="Q200" s="223"/>
      <c r="R200" s="220"/>
      <c r="S200" s="222"/>
      <c r="T200" s="220"/>
      <c r="U200" s="220"/>
      <c r="V200" s="30"/>
      <c r="W200" s="116"/>
    </row>
    <row r="201" spans="1:23" ht="12.95" customHeight="1" thickTop="1" x14ac:dyDescent="0.2">
      <c r="A201" s="281"/>
      <c r="B201" s="281"/>
      <c r="C201" s="281"/>
      <c r="D201" s="281"/>
      <c r="E201" s="281"/>
      <c r="F201" s="281"/>
      <c r="G201" s="304"/>
      <c r="H201" s="281"/>
      <c r="I201" s="281"/>
      <c r="J201" s="262" t="s">
        <v>173</v>
      </c>
      <c r="K201" s="588">
        <f>SUM(K191:K200)</f>
        <v>0</v>
      </c>
      <c r="L201" s="589">
        <f>SUM(L191:L200)</f>
        <v>0</v>
      </c>
      <c r="M201" s="494"/>
      <c r="N201" s="305"/>
      <c r="O201" s="126"/>
      <c r="P201" s="117"/>
      <c r="Q201" s="223"/>
      <c r="R201" s="220"/>
      <c r="S201" s="222"/>
      <c r="T201" s="220"/>
      <c r="U201" s="220"/>
      <c r="V201" s="30"/>
      <c r="W201" s="116"/>
    </row>
    <row r="202" spans="1:23" ht="12.95" customHeight="1" x14ac:dyDescent="0.2">
      <c r="A202" s="281"/>
      <c r="B202" s="281"/>
      <c r="C202" s="281"/>
      <c r="D202" s="281"/>
      <c r="E202" s="281"/>
      <c r="F202" s="281"/>
      <c r="G202" s="304"/>
      <c r="H202" s="281"/>
      <c r="I202" s="281"/>
      <c r="J202" s="262"/>
      <c r="K202" s="262"/>
      <c r="L202" s="262"/>
      <c r="M202" s="262"/>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s="2" customFormat="1" ht="15" x14ac:dyDescent="0.25">
      <c r="A204" s="699" t="s">
        <v>341</v>
      </c>
      <c r="B204" s="700"/>
      <c r="C204" s="700"/>
      <c r="D204" s="700"/>
      <c r="E204" s="700"/>
      <c r="F204" s="700"/>
      <c r="G204" s="700"/>
      <c r="H204" s="700"/>
      <c r="I204" s="700"/>
      <c r="J204" s="700"/>
      <c r="K204" s="700"/>
      <c r="L204" s="700"/>
      <c r="M204" s="700"/>
      <c r="P204" s="481"/>
      <c r="Q204" s="482"/>
      <c r="R204" s="483"/>
      <c r="S204" s="231"/>
      <c r="T204" s="483"/>
      <c r="U204" s="483"/>
      <c r="V204" s="30"/>
    </row>
    <row r="205" spans="1:23" s="67" customFormat="1" ht="131.25" customHeight="1" x14ac:dyDescent="0.2">
      <c r="A205" s="794" t="s">
        <v>342</v>
      </c>
      <c r="B205" s="794"/>
      <c r="C205" s="794"/>
      <c r="D205" s="794"/>
      <c r="E205" s="794"/>
      <c r="F205" s="794"/>
      <c r="G205" s="794"/>
      <c r="H205" s="794"/>
      <c r="I205" s="794"/>
      <c r="J205" s="794"/>
      <c r="K205" s="794"/>
      <c r="L205" s="794"/>
      <c r="M205" s="794"/>
      <c r="N205" s="548"/>
      <c r="V205" s="549"/>
    </row>
    <row r="206" spans="1:23" s="30" customFormat="1" ht="12" customHeight="1" x14ac:dyDescent="0.2">
      <c r="A206" s="484"/>
      <c r="B206" s="485"/>
      <c r="C206" s="485"/>
      <c r="D206" s="485"/>
      <c r="E206" s="485"/>
      <c r="F206" s="485"/>
      <c r="G206" s="485"/>
      <c r="H206" s="485"/>
      <c r="I206" s="485"/>
      <c r="J206" s="485"/>
      <c r="K206" s="485"/>
      <c r="L206" s="485"/>
      <c r="M206" s="485"/>
      <c r="N206" s="485"/>
      <c r="V206" s="278"/>
    </row>
    <row r="207" spans="1:23" s="30" customFormat="1" x14ac:dyDescent="0.2">
      <c r="A207" s="493"/>
      <c r="B207" s="799" t="s">
        <v>343</v>
      </c>
      <c r="C207" s="799"/>
      <c r="D207" s="799"/>
      <c r="E207" s="800"/>
      <c r="F207" s="487"/>
      <c r="G207" s="780" t="s">
        <v>344</v>
      </c>
      <c r="H207" s="705"/>
      <c r="I207" s="705"/>
      <c r="J207" s="705"/>
      <c r="K207" s="473"/>
      <c r="L207" s="473"/>
      <c r="M207" s="473"/>
      <c r="S207" s="278"/>
    </row>
    <row r="208" spans="1:23" s="30" customFormat="1" ht="23.25" customHeight="1" x14ac:dyDescent="0.2">
      <c r="A208" s="493"/>
      <c r="B208" s="801"/>
      <c r="C208" s="801"/>
      <c r="D208" s="801"/>
      <c r="E208" s="801"/>
      <c r="F208" s="487"/>
      <c r="G208" s="705"/>
      <c r="H208" s="705"/>
      <c r="I208" s="705"/>
      <c r="J208" s="705"/>
      <c r="K208" s="473"/>
      <c r="L208" s="776" t="s">
        <v>345</v>
      </c>
      <c r="M208" s="700"/>
      <c r="N208" s="510"/>
      <c r="S208" s="278"/>
    </row>
    <row r="209" spans="1:23" s="278" customFormat="1" ht="12.75" customHeight="1" x14ac:dyDescent="0.2">
      <c r="A209" s="493"/>
      <c r="B209" s="486" t="s">
        <v>346</v>
      </c>
      <c r="C209" s="486"/>
      <c r="D209" s="486" t="s">
        <v>347</v>
      </c>
      <c r="E209" s="488"/>
      <c r="F209" s="489"/>
      <c r="G209" s="490" t="s">
        <v>348</v>
      </c>
      <c r="H209" s="490"/>
      <c r="I209" s="490" t="s">
        <v>349</v>
      </c>
      <c r="J209" s="100"/>
      <c r="K209" s="472"/>
      <c r="L209" s="700"/>
      <c r="M209" s="700"/>
      <c r="N209" s="510"/>
      <c r="S209" s="30"/>
      <c r="V209" s="30"/>
    </row>
    <row r="210" spans="1:23" s="30" customFormat="1" x14ac:dyDescent="0.2">
      <c r="A210" s="493"/>
      <c r="B210" s="777">
        <f>D9</f>
        <v>0</v>
      </c>
      <c r="C210" s="777"/>
      <c r="D210" s="778">
        <f>F9</f>
        <v>0</v>
      </c>
      <c r="E210" s="779"/>
      <c r="F210" s="491"/>
      <c r="G210" s="796">
        <f>D73</f>
        <v>0</v>
      </c>
      <c r="H210" s="797"/>
      <c r="I210" s="774">
        <f>F73</f>
        <v>0</v>
      </c>
      <c r="J210" s="798"/>
      <c r="K210" s="798"/>
      <c r="L210" s="774">
        <f>J73</f>
        <v>0</v>
      </c>
      <c r="M210" s="775"/>
      <c r="N210" s="509"/>
    </row>
    <row r="211" spans="1:23" s="30" customFormat="1" x14ac:dyDescent="0.2">
      <c r="A211" s="493"/>
      <c r="B211" s="669" t="s">
        <v>350</v>
      </c>
      <c r="C211" s="670"/>
      <c r="D211" s="670"/>
      <c r="E211" s="670"/>
      <c r="F211" s="76"/>
      <c r="G211" s="773" t="s">
        <v>350</v>
      </c>
      <c r="H211" s="670"/>
      <c r="I211" s="670"/>
      <c r="J211" s="670"/>
      <c r="K211" s="670"/>
      <c r="L211" s="352"/>
      <c r="M211" s="352"/>
    </row>
    <row r="212" spans="1:23" s="30" customFormat="1" x14ac:dyDescent="0.2">
      <c r="A212" s="116"/>
      <c r="B212" s="670"/>
      <c r="C212" s="670"/>
      <c r="D212" s="670"/>
      <c r="E212" s="670"/>
      <c r="F212" s="353"/>
      <c r="G212" s="670"/>
      <c r="H212" s="670"/>
      <c r="I212" s="670"/>
      <c r="J212" s="670"/>
      <c r="K212" s="670"/>
      <c r="L212" s="352"/>
      <c r="M212" s="352"/>
    </row>
    <row r="213" spans="1:23" s="30" customFormat="1" ht="12" x14ac:dyDescent="0.2">
      <c r="A213" s="354"/>
      <c r="B213" s="670"/>
      <c r="C213" s="670"/>
      <c r="D213" s="670"/>
      <c r="E213" s="670"/>
      <c r="G213" s="670"/>
      <c r="H213" s="670"/>
      <c r="I213" s="670"/>
      <c r="J213" s="670"/>
      <c r="K213" s="670"/>
    </row>
    <row r="214" spans="1:23" ht="12.95" customHeight="1" x14ac:dyDescent="0.2">
      <c r="A214" s="281"/>
      <c r="B214" s="281"/>
      <c r="C214" s="281"/>
      <c r="D214" s="281"/>
      <c r="E214" s="281"/>
      <c r="F214" s="281"/>
      <c r="G214" s="304"/>
      <c r="H214" s="281"/>
      <c r="I214" s="281"/>
      <c r="J214" s="262"/>
      <c r="K214" s="262"/>
      <c r="L214" s="262"/>
      <c r="M214" s="262"/>
      <c r="N214" s="305"/>
      <c r="O214" s="126"/>
      <c r="P214" s="117"/>
      <c r="Q214" s="223"/>
      <c r="R214" s="220"/>
      <c r="S214" s="222"/>
      <c r="T214" s="220"/>
      <c r="U214" s="220"/>
      <c r="V214" s="30"/>
      <c r="W214" s="116"/>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5">
      <c r="A224" s="781" t="s">
        <v>139</v>
      </c>
      <c r="B224" s="700"/>
      <c r="C224" s="700"/>
      <c r="D224" s="700"/>
      <c r="E224" s="700"/>
      <c r="F224" s="700"/>
      <c r="G224" s="700"/>
      <c r="H224" s="700"/>
      <c r="I224" s="700"/>
      <c r="J224" s="700"/>
      <c r="K224" s="700"/>
      <c r="L224" s="700"/>
      <c r="M224" s="700"/>
      <c r="N224" s="176"/>
      <c r="O224" s="126"/>
      <c r="P224" s="117"/>
      <c r="Q224" s="223"/>
      <c r="R224" s="220"/>
      <c r="S224" s="222"/>
      <c r="T224" s="220"/>
      <c r="U224" s="220"/>
      <c r="V224" s="30"/>
      <c r="W224" s="116"/>
    </row>
    <row r="225" spans="1:25" ht="38.25" customHeight="1" x14ac:dyDescent="0.2">
      <c r="A225" s="116"/>
      <c r="B225" s="811" t="s">
        <v>177</v>
      </c>
      <c r="C225" s="812"/>
      <c r="D225" s="812"/>
      <c r="E225" s="812"/>
      <c r="F225" s="812"/>
      <c r="G225" s="812"/>
      <c r="H225" s="812"/>
      <c r="I225" s="812"/>
      <c r="J225" s="812"/>
      <c r="K225" s="812"/>
      <c r="L225" s="812"/>
      <c r="M225" s="812"/>
      <c r="N225" s="474"/>
      <c r="O225" s="126"/>
      <c r="P225" s="117"/>
      <c r="Q225" s="223"/>
      <c r="R225" s="220"/>
      <c r="S225" s="222"/>
      <c r="T225" s="220"/>
      <c r="U225" s="220"/>
      <c r="V225" s="30"/>
      <c r="W225" s="116"/>
    </row>
    <row r="226" spans="1:25" ht="25.5" customHeight="1" x14ac:dyDescent="0.2">
      <c r="A226" s="116"/>
      <c r="B226" s="813" t="s">
        <v>136</v>
      </c>
      <c r="C226" s="813"/>
      <c r="D226" s="813"/>
      <c r="E226" s="813"/>
      <c r="F226" s="813"/>
      <c r="G226" s="813"/>
      <c r="H226" s="813"/>
      <c r="I226" s="813"/>
      <c r="J226" s="813"/>
      <c r="K226" s="813"/>
      <c r="L226" s="813"/>
      <c r="M226" s="813"/>
      <c r="N226" s="475"/>
      <c r="O226" s="126"/>
      <c r="P226" s="117"/>
      <c r="Q226" s="223"/>
      <c r="R226" s="220"/>
      <c r="S226" s="222"/>
      <c r="T226" s="220"/>
      <c r="U226" s="220"/>
      <c r="V226" s="30"/>
      <c r="W226" s="116"/>
    </row>
    <row r="227" spans="1:25" ht="12.95" customHeight="1" x14ac:dyDescent="0.2">
      <c r="A227" s="116"/>
      <c r="B227" s="322" t="s">
        <v>178</v>
      </c>
      <c r="C227" s="311"/>
      <c r="D227" s="311"/>
      <c r="E227" s="311"/>
      <c r="F227" s="311"/>
      <c r="G227" s="311"/>
      <c r="H227" s="311"/>
      <c r="I227" s="281"/>
      <c r="J227" s="282"/>
      <c r="K227" s="282"/>
      <c r="L227" s="283"/>
      <c r="M227" s="283"/>
      <c r="N227" s="176"/>
      <c r="O227" s="126"/>
      <c r="P227" s="117"/>
      <c r="Q227" s="223"/>
      <c r="R227" s="220"/>
      <c r="S227" s="222"/>
      <c r="T227" s="220"/>
      <c r="U227" s="220"/>
      <c r="V227" s="30"/>
      <c r="W227" s="116"/>
    </row>
    <row r="228" spans="1:25" ht="12.95" customHeight="1" x14ac:dyDescent="0.2">
      <c r="A228" s="116"/>
      <c r="B228" s="311" t="s">
        <v>137</v>
      </c>
      <c r="C228" s="311"/>
      <c r="D228" s="311"/>
      <c r="E228" s="226"/>
      <c r="F228" s="319" t="s">
        <v>1</v>
      </c>
      <c r="G228" s="282"/>
      <c r="H228" s="282"/>
      <c r="I228" s="282"/>
      <c r="J228" s="282"/>
      <c r="K228" s="282"/>
      <c r="L228" s="283"/>
      <c r="M228" s="283"/>
      <c r="N228" s="176"/>
      <c r="O228" s="126" t="s">
        <v>1</v>
      </c>
      <c r="P228" s="117"/>
      <c r="Q228" s="223"/>
      <c r="R228" s="220"/>
      <c r="S228" s="222"/>
      <c r="T228" s="220"/>
      <c r="U228" s="220"/>
      <c r="V228" s="30"/>
      <c r="W228" s="116"/>
    </row>
    <row r="229" spans="1:25" s="93" customFormat="1" ht="12.95" customHeight="1" x14ac:dyDescent="0.2">
      <c r="A229" s="116"/>
      <c r="B229" s="311" t="s">
        <v>138</v>
      </c>
      <c r="C229" s="311"/>
      <c r="D229" s="311"/>
      <c r="E229" s="226"/>
      <c r="F229" s="319" t="s">
        <v>1</v>
      </c>
      <c r="G229" s="313"/>
      <c r="H229" s="312"/>
      <c r="I229" s="281"/>
      <c r="J229" s="282"/>
      <c r="K229" s="282"/>
      <c r="L229" s="283"/>
      <c r="M229" s="283"/>
      <c r="N229" s="176"/>
      <c r="O229" s="126" t="s">
        <v>2</v>
      </c>
      <c r="P229" s="117"/>
      <c r="Q229" s="223"/>
      <c r="R229" s="220"/>
      <c r="S229" s="222"/>
      <c r="T229" s="220"/>
      <c r="U229" s="220"/>
      <c r="V229" s="30"/>
      <c r="W229" s="116"/>
      <c r="Y229" s="133"/>
    </row>
    <row r="230" spans="1:25" s="93" customFormat="1" ht="12.95" customHeight="1" x14ac:dyDescent="0.2">
      <c r="A230" s="116"/>
      <c r="B230" s="311" t="s">
        <v>0</v>
      </c>
      <c r="C230" s="311"/>
      <c r="D230" s="311"/>
      <c r="E230" s="312"/>
      <c r="F230" s="312"/>
      <c r="G230" s="313"/>
      <c r="H230" s="312"/>
      <c r="I230" s="281"/>
      <c r="J230" s="282"/>
      <c r="K230" s="282"/>
      <c r="L230" s="319" t="s">
        <v>1</v>
      </c>
      <c r="M230" s="319"/>
      <c r="N230" s="176"/>
      <c r="O230" s="126"/>
      <c r="P230" s="117"/>
      <c r="Q230" s="223"/>
      <c r="R230" s="220"/>
      <c r="S230" s="222"/>
      <c r="T230" s="220"/>
      <c r="U230" s="220"/>
      <c r="V230" s="30"/>
      <c r="W230" s="116"/>
    </row>
    <row r="231" spans="1:25" s="93" customFormat="1" ht="27.95" customHeight="1" x14ac:dyDescent="0.2">
      <c r="B231" s="814" t="s">
        <v>3</v>
      </c>
      <c r="C231" s="705"/>
      <c r="D231" s="705"/>
      <c r="E231" s="705"/>
      <c r="F231" s="705"/>
      <c r="G231" s="705"/>
      <c r="H231" s="705"/>
      <c r="I231" s="705"/>
      <c r="J231" s="705"/>
      <c r="K231" s="705"/>
      <c r="L231" s="705"/>
      <c r="M231" s="705"/>
      <c r="N231" s="176"/>
      <c r="O231" s="126"/>
      <c r="P231" s="117"/>
      <c r="Q231" s="223"/>
      <c r="R231" s="220"/>
      <c r="S231" s="220"/>
      <c r="T231" s="220"/>
      <c r="U231" s="220"/>
      <c r="V231" s="30"/>
      <c r="W231" s="116"/>
    </row>
    <row r="232" spans="1:25" s="22" customFormat="1" x14ac:dyDescent="0.2">
      <c r="A232" s="21"/>
      <c r="B232" s="320"/>
      <c r="C232" s="21"/>
      <c r="D232" s="21"/>
      <c r="E232" s="21"/>
      <c r="F232" s="21"/>
      <c r="G232" s="320"/>
      <c r="H232" s="21"/>
      <c r="I232" s="321"/>
      <c r="J232" s="321"/>
      <c r="K232" s="321"/>
      <c r="L232" s="320"/>
      <c r="M232" s="320"/>
      <c r="N232" s="21"/>
      <c r="O232" s="21"/>
      <c r="P232" s="21"/>
      <c r="W232" s="23"/>
    </row>
    <row r="233" spans="1:25" s="228" customFormat="1" ht="15" x14ac:dyDescent="0.25">
      <c r="A233" s="817" t="s">
        <v>227</v>
      </c>
      <c r="B233" s="818"/>
      <c r="C233" s="818"/>
      <c r="D233" s="818"/>
      <c r="E233" s="818"/>
      <c r="F233" s="818"/>
      <c r="G233" s="818"/>
      <c r="H233" s="818"/>
      <c r="I233" s="818"/>
      <c r="J233" s="818"/>
      <c r="K233" s="818"/>
      <c r="L233" s="818"/>
      <c r="M233" s="818"/>
      <c r="N233" s="227"/>
      <c r="O233" s="227"/>
      <c r="P233" s="227"/>
      <c r="V233" s="230"/>
      <c r="W233" s="23"/>
      <c r="X233" s="22"/>
    </row>
    <row r="234" spans="1:25" s="228" customFormat="1" ht="67.7" customHeight="1" x14ac:dyDescent="0.2">
      <c r="A234" s="450"/>
      <c r="B234" s="815" t="s">
        <v>231</v>
      </c>
      <c r="C234" s="816"/>
      <c r="D234" s="816"/>
      <c r="E234" s="816"/>
      <c r="F234" s="816"/>
      <c r="G234" s="816"/>
      <c r="H234" s="816"/>
      <c r="I234" s="816"/>
      <c r="J234" s="816"/>
      <c r="K234" s="816"/>
      <c r="L234" s="816"/>
      <c r="M234" s="816"/>
      <c r="N234" s="480"/>
      <c r="O234" s="227"/>
      <c r="P234" s="227"/>
      <c r="V234" s="230"/>
      <c r="W234" s="23"/>
      <c r="X234" s="22"/>
    </row>
    <row r="235" spans="1:25" s="22" customFormat="1" x14ac:dyDescent="0.2">
      <c r="A235" s="25"/>
      <c r="B235" s="417"/>
      <c r="C235" s="450"/>
      <c r="D235" s="417"/>
      <c r="E235" s="450"/>
      <c r="F235" s="417"/>
      <c r="G235" s="417"/>
      <c r="H235" s="417"/>
      <c r="I235" s="417"/>
      <c r="J235" s="417"/>
      <c r="K235" s="417"/>
      <c r="L235" s="417"/>
      <c r="M235" s="417"/>
      <c r="N235" s="21"/>
      <c r="O235" s="21"/>
      <c r="P235" s="21"/>
      <c r="W235" s="23"/>
    </row>
    <row r="236" spans="1:25" s="228" customFormat="1" x14ac:dyDescent="0.2">
      <c r="A236" s="25"/>
      <c r="B236" s="819" t="s">
        <v>280</v>
      </c>
      <c r="C236" s="819"/>
      <c r="D236" s="819"/>
      <c r="E236" s="819"/>
      <c r="F236" s="819"/>
      <c r="G236" s="819"/>
      <c r="H236" s="820"/>
      <c r="I236" s="820"/>
      <c r="J236" s="319"/>
      <c r="K236" s="417"/>
      <c r="L236" s="417"/>
      <c r="M236" s="417"/>
      <c r="N236" s="21"/>
      <c r="O236" s="227"/>
      <c r="P236" s="227"/>
      <c r="V236" s="230"/>
      <c r="W236" s="23"/>
      <c r="X236" s="22"/>
    </row>
    <row r="237" spans="1:25" s="228" customFormat="1" ht="3.75" customHeight="1" x14ac:dyDescent="0.2">
      <c r="A237" s="25"/>
      <c r="B237" s="451"/>
      <c r="C237" s="451"/>
      <c r="D237" s="451"/>
      <c r="E237" s="451"/>
      <c r="F237" s="451"/>
      <c r="G237" s="451"/>
      <c r="H237" s="22"/>
      <c r="I237" s="22"/>
      <c r="J237" s="384"/>
      <c r="K237" s="417"/>
      <c r="L237" s="417"/>
      <c r="M237" s="417"/>
      <c r="N237" s="21"/>
      <c r="O237" s="227"/>
      <c r="P237" s="227"/>
      <c r="V237" s="230"/>
      <c r="W237" s="23"/>
      <c r="X237" s="22"/>
    </row>
    <row r="238" spans="1:25" s="228" customFormat="1" x14ac:dyDescent="0.2">
      <c r="A238" s="25"/>
      <c r="B238" s="819" t="s">
        <v>228</v>
      </c>
      <c r="C238" s="819"/>
      <c r="D238" s="819"/>
      <c r="E238" s="819"/>
      <c r="F238" s="819"/>
      <c r="G238" s="819"/>
      <c r="H238" s="820"/>
      <c r="I238" s="820"/>
      <c r="J238" s="319"/>
      <c r="K238" s="417"/>
      <c r="L238" s="417"/>
      <c r="M238" s="417"/>
      <c r="N238" s="21"/>
      <c r="O238" s="227"/>
      <c r="P238" s="227"/>
      <c r="V238" s="230"/>
      <c r="W238" s="23"/>
      <c r="X238" s="22"/>
    </row>
    <row r="239" spans="1:25" s="228" customFormat="1" ht="3.75" customHeight="1" x14ac:dyDescent="0.2">
      <c r="A239" s="25"/>
      <c r="B239" s="231"/>
      <c r="C239" s="231"/>
      <c r="D239" s="231"/>
      <c r="E239" s="231"/>
      <c r="F239" s="231"/>
      <c r="G239" s="231"/>
      <c r="H239" s="22"/>
      <c r="I239" s="22"/>
      <c r="J239"/>
      <c r="K239" s="417"/>
      <c r="L239" s="417"/>
      <c r="M239" s="417"/>
      <c r="N239" s="21"/>
      <c r="O239" s="227"/>
      <c r="P239" s="227"/>
      <c r="V239" s="230"/>
      <c r="W239" s="23"/>
      <c r="X239" s="22"/>
    </row>
    <row r="240" spans="1:25" s="228" customFormat="1" x14ac:dyDescent="0.2">
      <c r="A240" s="25"/>
      <c r="B240" s="819" t="s">
        <v>229</v>
      </c>
      <c r="C240" s="819"/>
      <c r="D240" s="819"/>
      <c r="E240" s="819"/>
      <c r="F240" s="819"/>
      <c r="G240" s="819"/>
      <c r="H240" s="820"/>
      <c r="I240" s="820"/>
      <c r="J240" s="319"/>
      <c r="K240" s="417"/>
      <c r="L240" s="417"/>
      <c r="M240" s="417"/>
      <c r="N240" s="21"/>
      <c r="O240" s="227"/>
      <c r="P240" s="227"/>
      <c r="V240" s="230"/>
      <c r="W240" s="23"/>
      <c r="X240" s="22"/>
    </row>
    <row r="241" spans="1:24" s="228" customFormat="1" ht="3.75" customHeight="1" x14ac:dyDescent="0.2">
      <c r="A241" s="25"/>
      <c r="B241" s="231"/>
      <c r="C241" s="231"/>
      <c r="D241" s="231"/>
      <c r="E241" s="231"/>
      <c r="F241" s="231"/>
      <c r="G241" s="231"/>
      <c r="H241" s="231"/>
      <c r="I241" s="22"/>
      <c r="J241"/>
      <c r="K241" s="417"/>
      <c r="L241" s="417"/>
      <c r="M241" s="417"/>
      <c r="N241" s="21"/>
      <c r="O241" s="227"/>
      <c r="P241" s="227"/>
      <c r="V241" s="230"/>
      <c r="W241" s="23"/>
      <c r="X241" s="22"/>
    </row>
    <row r="242" spans="1:24" s="228" customFormat="1" x14ac:dyDescent="0.2">
      <c r="A242" s="25"/>
      <c r="B242" s="819" t="s">
        <v>230</v>
      </c>
      <c r="C242" s="820"/>
      <c r="D242" s="820"/>
      <c r="E242" s="820"/>
      <c r="F242" s="820"/>
      <c r="G242" s="820"/>
      <c r="H242" s="820"/>
      <c r="I242" s="820"/>
      <c r="J242" s="319"/>
      <c r="K242" s="22"/>
      <c r="L242" s="417"/>
      <c r="M242" s="417"/>
      <c r="N242" s="21"/>
      <c r="O242" s="227"/>
      <c r="P242" s="227"/>
      <c r="V242" s="230"/>
      <c r="W242" s="23"/>
      <c r="X242" s="22"/>
    </row>
    <row r="243" spans="1:24" s="228" customFormat="1" ht="3.75" customHeight="1" x14ac:dyDescent="0.2">
      <c r="A243" s="25"/>
      <c r="B243" s="231"/>
      <c r="C243" s="231"/>
      <c r="D243" s="231"/>
      <c r="E243" s="231"/>
      <c r="F243" s="231"/>
      <c r="G243" s="231"/>
      <c r="H243" s="231"/>
      <c r="I243" s="231"/>
      <c r="J243" s="229"/>
      <c r="K243" s="417"/>
      <c r="L243" s="417"/>
      <c r="M243" s="417"/>
      <c r="N243" s="21"/>
      <c r="O243" s="227"/>
      <c r="P243" s="227"/>
      <c r="V243" s="230"/>
      <c r="W243" s="23"/>
      <c r="X243" s="22"/>
    </row>
    <row r="244" spans="1:24" s="228" customFormat="1" x14ac:dyDescent="0.2">
      <c r="A244" s="25"/>
      <c r="B244" s="24" t="s">
        <v>240</v>
      </c>
      <c r="C244" s="24"/>
      <c r="D244" s="24"/>
      <c r="E244" s="452"/>
      <c r="F244" s="452"/>
      <c r="G244" s="452"/>
      <c r="H244" s="452"/>
      <c r="I244" s="453"/>
      <c r="J244" s="417"/>
      <c r="K244" s="417"/>
      <c r="L244" s="417"/>
      <c r="M244" s="417"/>
      <c r="N244" s="21"/>
      <c r="O244" s="227"/>
      <c r="P244" s="227"/>
      <c r="V244" s="230"/>
      <c r="W244" s="23"/>
      <c r="X244" s="22"/>
    </row>
    <row r="245" spans="1:24" s="228" customFormat="1" x14ac:dyDescent="0.2">
      <c r="A245" s="25"/>
      <c r="B245" s="821"/>
      <c r="C245" s="821"/>
      <c r="D245" s="821"/>
      <c r="E245" s="821"/>
      <c r="F245" s="821"/>
      <c r="G245" s="821"/>
      <c r="H245" s="821"/>
      <c r="I245" s="821"/>
      <c r="J245" s="821"/>
      <c r="K245" s="821"/>
      <c r="L245" s="821"/>
      <c r="M245" s="821"/>
      <c r="N245" s="51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417"/>
      <c r="C251" s="450"/>
      <c r="D251" s="417"/>
      <c r="E251" s="450"/>
      <c r="F251" s="417"/>
      <c r="G251" s="417"/>
      <c r="H251" s="417"/>
      <c r="I251" s="417"/>
      <c r="J251" s="417"/>
      <c r="K251" s="417"/>
      <c r="L251" s="417"/>
      <c r="M251" s="417"/>
      <c r="N251" s="21"/>
      <c r="O251" s="227"/>
      <c r="P251" s="227"/>
      <c r="V251" s="230"/>
      <c r="W251" s="23"/>
      <c r="X251" s="22"/>
    </row>
    <row r="252" spans="1:24" ht="15" x14ac:dyDescent="0.25">
      <c r="A252" s="404" t="s">
        <v>239</v>
      </c>
      <c r="B252" s="289"/>
      <c r="C252" s="289"/>
      <c r="D252" s="289"/>
      <c r="E252" s="290"/>
      <c r="F252" s="290"/>
      <c r="G252" s="290"/>
      <c r="H252" s="290"/>
      <c r="I252" s="290"/>
      <c r="J252" s="290"/>
      <c r="K252" s="290"/>
      <c r="L252" s="290"/>
      <c r="M252" s="290"/>
      <c r="N252" s="290"/>
      <c r="W252" s="116"/>
    </row>
    <row r="253" spans="1:24" x14ac:dyDescent="0.2">
      <c r="A253" s="290"/>
      <c r="B253" s="822"/>
      <c r="C253" s="822"/>
      <c r="D253" s="822"/>
      <c r="E253" s="822"/>
      <c r="F253" s="822"/>
      <c r="G253" s="822"/>
      <c r="H253" s="822"/>
      <c r="I253" s="822"/>
      <c r="J253" s="822"/>
      <c r="K253" s="822"/>
      <c r="L253" s="822"/>
      <c r="M253" s="822"/>
      <c r="N253" s="512"/>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1" spans="1:23" s="30" customFormat="1" x14ac:dyDescent="0.2">
      <c r="A261" s="354"/>
      <c r="B261" s="76"/>
      <c r="C261" s="128"/>
      <c r="D261" s="353"/>
      <c r="E261" s="76"/>
      <c r="F261" s="128"/>
      <c r="G261" s="353"/>
      <c r="H261" s="353"/>
      <c r="N261" s="352"/>
      <c r="V261" s="51"/>
    </row>
    <row r="262" spans="1:23" s="30" customFormat="1" ht="24" customHeight="1" x14ac:dyDescent="0.2">
      <c r="A262" s="809" t="s">
        <v>112</v>
      </c>
      <c r="B262" s="700"/>
      <c r="C262" s="700"/>
      <c r="D262" s="700"/>
      <c r="E262" s="700"/>
      <c r="F262" s="700"/>
      <c r="G262" s="700"/>
      <c r="H262" s="700"/>
      <c r="I262" s="700"/>
      <c r="J262" s="700"/>
      <c r="K262" s="700"/>
      <c r="L262" s="700"/>
      <c r="M262" s="700"/>
      <c r="N262" s="479"/>
      <c r="V262" s="51"/>
    </row>
    <row r="263" spans="1:23" s="30" customFormat="1" ht="38.25" customHeight="1" x14ac:dyDescent="0.2">
      <c r="A263" s="810" t="s">
        <v>121</v>
      </c>
      <c r="B263" s="700"/>
      <c r="C263" s="700"/>
      <c r="D263" s="700"/>
      <c r="E263" s="700"/>
      <c r="F263" s="700"/>
      <c r="G263" s="700"/>
      <c r="H263" s="700"/>
      <c r="I263" s="700"/>
      <c r="J263" s="700"/>
      <c r="K263" s="700"/>
      <c r="L263" s="700"/>
      <c r="M263" s="700"/>
      <c r="N263" s="476"/>
      <c r="S263" s="51"/>
      <c r="V263" s="51"/>
    </row>
    <row r="266" spans="1:23" s="30" customFormat="1" x14ac:dyDescent="0.2">
      <c r="A266" s="354"/>
      <c r="B266" s="128"/>
      <c r="C266" s="487"/>
      <c r="D266" s="492"/>
      <c r="E266" s="128"/>
      <c r="F266" s="353"/>
      <c r="G266" s="128"/>
      <c r="H266" s="128"/>
      <c r="I266" s="128"/>
      <c r="J266" s="353"/>
      <c r="L266" s="352"/>
      <c r="M266" s="352"/>
    </row>
    <row r="276" spans="1:5" x14ac:dyDescent="0.2">
      <c r="A276" s="457"/>
      <c r="B276" s="456"/>
      <c r="C276" s="456"/>
      <c r="D276" s="456"/>
      <c r="E276" s="456"/>
    </row>
  </sheetData>
  <mergeCells count="211">
    <mergeCell ref="B191:G191"/>
    <mergeCell ref="C115:I115"/>
    <mergeCell ref="C114:D114"/>
    <mergeCell ref="H197:J197"/>
    <mergeCell ref="B193:G193"/>
    <mergeCell ref="H200:J200"/>
    <mergeCell ref="B242:I242"/>
    <mergeCell ref="C121:D121"/>
    <mergeCell ref="E121:I121"/>
    <mergeCell ref="B200:G200"/>
    <mergeCell ref="C122:D122"/>
    <mergeCell ref="E122:I122"/>
    <mergeCell ref="C160:I160"/>
    <mergeCell ref="C165:I165"/>
    <mergeCell ref="B190:G190"/>
    <mergeCell ref="B198:G198"/>
    <mergeCell ref="H198:J198"/>
    <mergeCell ref="B194:G194"/>
    <mergeCell ref="H194:J194"/>
    <mergeCell ref="B195:G195"/>
    <mergeCell ref="C166:I166"/>
    <mergeCell ref="C167:I167"/>
    <mergeCell ref="C98:D98"/>
    <mergeCell ref="E98:I98"/>
    <mergeCell ref="I48:K48"/>
    <mergeCell ref="J56:K56"/>
    <mergeCell ref="E110:I110"/>
    <mergeCell ref="C101:D101"/>
    <mergeCell ref="C102:D102"/>
    <mergeCell ref="E102:I102"/>
    <mergeCell ref="C108:D108"/>
    <mergeCell ref="C89:H89"/>
    <mergeCell ref="F51:K51"/>
    <mergeCell ref="D66:E66"/>
    <mergeCell ref="F53:K53"/>
    <mergeCell ref="D54:E54"/>
    <mergeCell ref="F54:K54"/>
    <mergeCell ref="E108:I108"/>
    <mergeCell ref="I68:K68"/>
    <mergeCell ref="D73:E73"/>
    <mergeCell ref="F73:H73"/>
    <mergeCell ref="J73:M73"/>
    <mergeCell ref="E68:F68"/>
    <mergeCell ref="C109:D109"/>
    <mergeCell ref="E109:I109"/>
    <mergeCell ref="G3:K3"/>
    <mergeCell ref="H6:J6"/>
    <mergeCell ref="J5:K5"/>
    <mergeCell ref="J4:M4"/>
    <mergeCell ref="L5:M5"/>
    <mergeCell ref="K44:M44"/>
    <mergeCell ref="D29:E29"/>
    <mergeCell ref="F9:H9"/>
    <mergeCell ref="D9:E9"/>
    <mergeCell ref="D28:E28"/>
    <mergeCell ref="F28:K28"/>
    <mergeCell ref="E10:F10"/>
    <mergeCell ref="H32:K32"/>
    <mergeCell ref="D30:E30"/>
    <mergeCell ref="F30:K30"/>
    <mergeCell ref="D31:E31"/>
    <mergeCell ref="F31:K31"/>
    <mergeCell ref="D32:E32"/>
    <mergeCell ref="E42:J42"/>
    <mergeCell ref="B38:D38"/>
    <mergeCell ref="I40:K40"/>
    <mergeCell ref="B28:C33"/>
    <mergeCell ref="B36:D36"/>
    <mergeCell ref="G36:H36"/>
    <mergeCell ref="D16:E16"/>
    <mergeCell ref="B23:D23"/>
    <mergeCell ref="B24:D24"/>
    <mergeCell ref="F16:K16"/>
    <mergeCell ref="I24:K24"/>
    <mergeCell ref="D14:E14"/>
    <mergeCell ref="J18:K18"/>
    <mergeCell ref="B22:D22"/>
    <mergeCell ref="B13:C18"/>
    <mergeCell ref="F15:K15"/>
    <mergeCell ref="J33:K33"/>
    <mergeCell ref="E22:L22"/>
    <mergeCell ref="D17:E17"/>
    <mergeCell ref="E23:G23"/>
    <mergeCell ref="B11:C11"/>
    <mergeCell ref="H17:K17"/>
    <mergeCell ref="H199:J199"/>
    <mergeCell ref="H81:K81"/>
    <mergeCell ref="C92:H92"/>
    <mergeCell ref="E100:I100"/>
    <mergeCell ref="H191:J191"/>
    <mergeCell ref="C103:I103"/>
    <mergeCell ref="C99:D99"/>
    <mergeCell ref="E99:I99"/>
    <mergeCell ref="H11:K11"/>
    <mergeCell ref="E11:F11"/>
    <mergeCell ref="E40:G40"/>
    <mergeCell ref="E26:G26"/>
    <mergeCell ref="D15:E15"/>
    <mergeCell ref="D13:E13"/>
    <mergeCell ref="F13:K13"/>
    <mergeCell ref="E24:H24"/>
    <mergeCell ref="E38:H38"/>
    <mergeCell ref="C40:D40"/>
    <mergeCell ref="D51:E51"/>
    <mergeCell ref="D55:E55"/>
    <mergeCell ref="B61:C67"/>
    <mergeCell ref="D61:E61"/>
    <mergeCell ref="F61:M61"/>
    <mergeCell ref="F62:G62"/>
    <mergeCell ref="F65:K65"/>
    <mergeCell ref="H66:K66"/>
    <mergeCell ref="D62:E62"/>
    <mergeCell ref="H55:K55"/>
    <mergeCell ref="F64:K64"/>
    <mergeCell ref="B51:C56"/>
    <mergeCell ref="B199:G199"/>
    <mergeCell ref="B192:G192"/>
    <mergeCell ref="D53:E53"/>
    <mergeCell ref="D64:E64"/>
    <mergeCell ref="A262:M262"/>
    <mergeCell ref="A263:M263"/>
    <mergeCell ref="B225:M225"/>
    <mergeCell ref="B226:M226"/>
    <mergeCell ref="B231:M231"/>
    <mergeCell ref="B234:M234"/>
    <mergeCell ref="A233:M233"/>
    <mergeCell ref="B240:I240"/>
    <mergeCell ref="B253:M259"/>
    <mergeCell ref="G210:H210"/>
    <mergeCell ref="A224:M224"/>
    <mergeCell ref="B236:I236"/>
    <mergeCell ref="B238:I238"/>
    <mergeCell ref="E97:I97"/>
    <mergeCell ref="C87:H87"/>
    <mergeCell ref="E101:I101"/>
    <mergeCell ref="D184:G184"/>
    <mergeCell ref="D79:E79"/>
    <mergeCell ref="F79:H79"/>
    <mergeCell ref="E80:F80"/>
    <mergeCell ref="H190:J190"/>
    <mergeCell ref="C91:H91"/>
    <mergeCell ref="C90:H90"/>
    <mergeCell ref="A205:M205"/>
    <mergeCell ref="A204:M204"/>
    <mergeCell ref="A188:M188"/>
    <mergeCell ref="C88:H88"/>
    <mergeCell ref="B85:H85"/>
    <mergeCell ref="C96:D96"/>
    <mergeCell ref="E96:I96"/>
    <mergeCell ref="C97:D97"/>
    <mergeCell ref="H193:J193"/>
    <mergeCell ref="B196:G196"/>
    <mergeCell ref="H196:J196"/>
    <mergeCell ref="C112:D112"/>
    <mergeCell ref="J185:K185"/>
    <mergeCell ref="J186:K186"/>
    <mergeCell ref="C113:D113"/>
    <mergeCell ref="E113:I113"/>
    <mergeCell ref="C120:D120"/>
    <mergeCell ref="E120:I120"/>
    <mergeCell ref="E114:I114"/>
    <mergeCell ref="C123:I123"/>
    <mergeCell ref="H195:J195"/>
    <mergeCell ref="O117:O122"/>
    <mergeCell ref="O96:O102"/>
    <mergeCell ref="O108:O114"/>
    <mergeCell ref="N86:N91"/>
    <mergeCell ref="N97:N102"/>
    <mergeCell ref="N109:N114"/>
    <mergeCell ref="B245:M250"/>
    <mergeCell ref="B211:E213"/>
    <mergeCell ref="G211:K213"/>
    <mergeCell ref="L210:M210"/>
    <mergeCell ref="L208:M209"/>
    <mergeCell ref="B210:C210"/>
    <mergeCell ref="D210:E210"/>
    <mergeCell ref="I210:K210"/>
    <mergeCell ref="B207:E208"/>
    <mergeCell ref="G207:J208"/>
    <mergeCell ref="C100:D100"/>
    <mergeCell ref="B197:G197"/>
    <mergeCell ref="D185:E185"/>
    <mergeCell ref="D186:E186"/>
    <mergeCell ref="C111:D111"/>
    <mergeCell ref="H192:J192"/>
    <mergeCell ref="E112:I112"/>
    <mergeCell ref="E111:I111"/>
    <mergeCell ref="B1:E1"/>
    <mergeCell ref="F1:M1"/>
    <mergeCell ref="N142:N147"/>
    <mergeCell ref="N150:N155"/>
    <mergeCell ref="N134:N138"/>
    <mergeCell ref="N163:N167"/>
    <mergeCell ref="N158:N160"/>
    <mergeCell ref="N117:N122"/>
    <mergeCell ref="N126:N131"/>
    <mergeCell ref="C110:D110"/>
    <mergeCell ref="B81:C81"/>
    <mergeCell ref="E81:F81"/>
    <mergeCell ref="E48:F48"/>
    <mergeCell ref="H44:I44"/>
    <mergeCell ref="B42:D42"/>
    <mergeCell ref="E43:I43"/>
    <mergeCell ref="A76:M76"/>
    <mergeCell ref="A71:M71"/>
    <mergeCell ref="D52:E52"/>
    <mergeCell ref="B48:D48"/>
    <mergeCell ref="D65:E65"/>
    <mergeCell ref="D63:E63"/>
    <mergeCell ref="J67:K67"/>
    <mergeCell ref="B68:D68"/>
  </mergeCells>
  <phoneticPr fontId="29" type="noConversion"/>
  <conditionalFormatting sqref="L210">
    <cfRule type="cellIs" dxfId="62" priority="1" stopIfTrue="1" operator="equal">
      <formula>""""""</formula>
    </cfRule>
  </conditionalFormatting>
  <conditionalFormatting sqref="K180">
    <cfRule type="expression" dxfId="61" priority="2" stopIfTrue="1">
      <formula>$G$180="Oui"</formula>
    </cfRule>
  </conditionalFormatting>
  <conditionalFormatting sqref="C165:I167 K165:K167 P165:P167">
    <cfRule type="expression" dxfId="60" priority="3" stopIfTrue="1">
      <formula>$L$24="Coût complet"</formula>
    </cfRule>
  </conditionalFormatting>
  <conditionalFormatting sqref="C160:I160">
    <cfRule type="expression" dxfId="59" priority="4" stopIfTrue="1">
      <formula>$L$24="Coût marginal"</formula>
    </cfRule>
  </conditionalFormatting>
  <conditionalFormatting sqref="K160 P160">
    <cfRule type="expression" dxfId="58" priority="5" stopIfTrue="1">
      <formula>$L$24="Coût marginal"</formula>
    </cfRule>
  </conditionalFormatting>
  <conditionalFormatting sqref="O73:O75 O79 O9">
    <cfRule type="cellIs" dxfId="57" priority="6" stopIfTrue="1" operator="notEqual">
      <formula>""""""</formula>
    </cfRule>
  </conditionalFormatting>
  <conditionalFormatting sqref="J26:N26">
    <cfRule type="expression" dxfId="56" priority="7" stopIfTrue="1">
      <formula>$E$26="Autre"</formula>
    </cfRule>
  </conditionalFormatting>
  <dataValidations count="10">
    <dataValidation type="list" allowBlank="1" showInputMessage="1" showErrorMessage="1" sqref="J236 F228:F229 L230:M230 J242 J240 J238">
      <formula1>$O$228:$O$229</formula1>
    </dataValidation>
    <dataValidation type="list" allowBlank="1" showInputMessage="1" showErrorMessage="1" sqref="E228:E229 H77 H59 H7">
      <formula1>#REF!</formula1>
    </dataValidation>
    <dataValidation type="list" allowBlank="1" showInputMessage="1" showErrorMessage="1" sqref="G180">
      <formula1>$P$180:$P$181</formula1>
    </dataValidation>
    <dataValidation type="list" allowBlank="1" showInputMessage="1" showErrorMessage="1" sqref="C120:D122 C108:D114">
      <formula1>$Q$108:$Q$113</formula1>
    </dataValidation>
    <dataValidation type="list" allowBlank="1" showInputMessage="1" showErrorMessage="1" sqref="C96:C102">
      <formula1>$P$96:$P$101</formula1>
    </dataValidation>
    <dataValidation type="list" allowBlank="1" showInputMessage="1" showErrorMessage="1" sqref="B73:B75 B9 F44 B79">
      <formula1>$Q$1:$Q$2</formula1>
    </dataValidation>
    <dataValidation type="list" allowBlank="1" showInputMessage="1" showErrorMessage="1" sqref="E36">
      <formula1>$V$1:$V$53</formula1>
    </dataValidation>
    <dataValidation type="list" allowBlank="1" showInputMessage="1" showErrorMessage="1" sqref="E26:G26">
      <formula1>$S$17:$S$39</formula1>
    </dataValidation>
    <dataValidation type="list" allowBlank="1" showInputMessage="1" showErrorMessage="1" sqref="L24:M24">
      <formula1>$P$1:$P$2</formula1>
    </dataValidation>
    <dataValidation type="list" allowBlank="1" showInputMessage="1" showErrorMessage="1" sqref="E24:H24">
      <formula1>$S$1:$S$8</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2" max="16383" man="1"/>
    <brk id="186"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indexed="15"/>
  </sheetPr>
  <dimension ref="A1:Y277"/>
  <sheetViews>
    <sheetView zoomScaleNormal="100" workbookViewId="0">
      <selection activeCell="C4" sqref="C4"/>
    </sheetView>
  </sheetViews>
  <sheetFormatPr baseColWidth="10" defaultColWidth="11.42578125" defaultRowHeight="12.75" x14ac:dyDescent="0.2"/>
  <cols>
    <col min="1" max="1" width="8.1406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5" width="12.42578125" style="133" customWidth="1"/>
    <col min="16"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customWidth="1"/>
    <col min="24" max="24" width="11.42578125" style="93"/>
    <col min="25" max="16384" width="11.42578125" style="133"/>
  </cols>
  <sheetData>
    <row r="1" spans="1:25" s="93" customFormat="1" ht="78" customHeight="1" x14ac:dyDescent="0.2">
      <c r="A1" s="599"/>
      <c r="B1" s="663"/>
      <c r="C1" s="664"/>
      <c r="D1" s="664"/>
      <c r="E1" s="665"/>
      <c r="F1" s="666" t="s">
        <v>368</v>
      </c>
      <c r="G1" s="667"/>
      <c r="H1" s="667"/>
      <c r="I1" s="667"/>
      <c r="J1" s="667"/>
      <c r="K1" s="667"/>
      <c r="L1" s="667"/>
      <c r="M1" s="668"/>
      <c r="N1" s="505"/>
      <c r="O1" s="181"/>
      <c r="P1" s="67"/>
      <c r="Q1" s="67" t="s">
        <v>59</v>
      </c>
      <c r="R1" s="67" t="s">
        <v>57</v>
      </c>
      <c r="S1" s="67" t="s">
        <v>40</v>
      </c>
      <c r="T1" s="130" t="s">
        <v>92</v>
      </c>
      <c r="U1" s="130" t="s">
        <v>98</v>
      </c>
      <c r="V1" s="67" t="s">
        <v>105</v>
      </c>
      <c r="W1" s="136"/>
      <c r="Y1" s="67"/>
    </row>
    <row r="2" spans="1:25" s="93" customFormat="1" ht="12.75" customHeight="1" x14ac:dyDescent="0.2">
      <c r="G2" s="4"/>
      <c r="H2" s="182"/>
      <c r="I2" s="98"/>
      <c r="J2" s="188"/>
      <c r="K2" s="188"/>
      <c r="L2" s="188"/>
      <c r="M2" s="188"/>
      <c r="N2" s="455"/>
      <c r="O2" s="181"/>
      <c r="P2" s="93" t="s">
        <v>108</v>
      </c>
      <c r="Q2" s="93" t="s">
        <v>58</v>
      </c>
      <c r="R2" s="93" t="s">
        <v>51</v>
      </c>
      <c r="S2" s="137" t="s">
        <v>363</v>
      </c>
      <c r="T2" s="167">
        <f>IF(L25="Coût marginal",1,2)</f>
        <v>2</v>
      </c>
      <c r="V2" s="428" t="s">
        <v>246</v>
      </c>
      <c r="W2" s="135"/>
    </row>
    <row r="3" spans="1:25" s="93" customFormat="1" x14ac:dyDescent="0.2">
      <c r="J3" s="479"/>
      <c r="K3" s="479"/>
      <c r="L3" s="479"/>
      <c r="M3" s="479"/>
      <c r="N3" s="479"/>
      <c r="P3" s="93" t="s">
        <v>109</v>
      </c>
      <c r="Q3" s="93" t="s">
        <v>38</v>
      </c>
      <c r="R3" s="93" t="s">
        <v>52</v>
      </c>
      <c r="S3" s="137" t="s">
        <v>99</v>
      </c>
      <c r="T3" s="167"/>
      <c r="V3" s="428" t="s">
        <v>247</v>
      </c>
      <c r="W3" s="135"/>
    </row>
    <row r="4" spans="1:25" s="93" customFormat="1" ht="30.75" customHeight="1" x14ac:dyDescent="0.2">
      <c r="D4" s="102"/>
      <c r="E4" s="68" t="s">
        <v>110</v>
      </c>
      <c r="F4" s="69">
        <v>3</v>
      </c>
      <c r="G4" s="749" t="s">
        <v>80</v>
      </c>
      <c r="H4" s="750"/>
      <c r="I4" s="750"/>
      <c r="J4" s="750"/>
      <c r="K4" s="751"/>
      <c r="R4" s="93" t="s">
        <v>106</v>
      </c>
      <c r="S4" s="138" t="s">
        <v>113</v>
      </c>
      <c r="T4" s="131" t="s">
        <v>93</v>
      </c>
      <c r="U4" s="132" t="s">
        <v>97</v>
      </c>
      <c r="V4" s="428" t="s">
        <v>248</v>
      </c>
    </row>
    <row r="5" spans="1:25" s="93" customFormat="1" ht="18" x14ac:dyDescent="0.25">
      <c r="E5" s="70"/>
      <c r="F5" s="183"/>
      <c r="G5" s="183"/>
      <c r="H5" s="183"/>
      <c r="I5" s="28"/>
      <c r="J5" s="757" t="s">
        <v>66</v>
      </c>
      <c r="K5" s="758"/>
      <c r="L5" s="758"/>
      <c r="M5" s="759"/>
      <c r="R5" s="93" t="s">
        <v>53</v>
      </c>
      <c r="S5" s="138" t="s">
        <v>104</v>
      </c>
      <c r="T5" s="184" t="s">
        <v>94</v>
      </c>
      <c r="U5" s="185">
        <v>0.08</v>
      </c>
      <c r="V5" s="428" t="s">
        <v>249</v>
      </c>
      <c r="W5" s="135"/>
    </row>
    <row r="6" spans="1:25" s="93" customFormat="1" x14ac:dyDescent="0.2">
      <c r="J6" s="755" t="str">
        <f>'Fiche Identité'!E2</f>
        <v xml:space="preserve">N° de dossier : </v>
      </c>
      <c r="K6" s="837"/>
      <c r="L6" s="760" t="str">
        <f>CONCATENATE('Fiche Identité'!F2,"-03")</f>
        <v>ANR--03</v>
      </c>
      <c r="M6" s="761"/>
      <c r="R6" s="93" t="s">
        <v>107</v>
      </c>
      <c r="S6" s="138" t="s">
        <v>100</v>
      </c>
      <c r="T6" s="186" t="s">
        <v>95</v>
      </c>
      <c r="U6" s="187">
        <v>0.2</v>
      </c>
      <c r="V6" s="428" t="s">
        <v>250</v>
      </c>
      <c r="W6" s="135"/>
    </row>
    <row r="7" spans="1:25" s="93" customFormat="1" ht="15" customHeight="1" x14ac:dyDescent="0.25">
      <c r="A7" s="36" t="s">
        <v>67</v>
      </c>
      <c r="B7" s="72"/>
      <c r="C7" s="72"/>
      <c r="D7" s="72"/>
      <c r="E7" s="72"/>
      <c r="F7" s="72"/>
      <c r="G7" s="73"/>
      <c r="H7" s="752" t="s">
        <v>69</v>
      </c>
      <c r="I7" s="753"/>
      <c r="J7" s="754"/>
      <c r="K7" s="74" t="s">
        <v>46</v>
      </c>
      <c r="N7" s="188"/>
      <c r="R7" s="93" t="s">
        <v>54</v>
      </c>
      <c r="S7" s="138" t="s">
        <v>101</v>
      </c>
      <c r="T7" s="189"/>
      <c r="U7" s="187">
        <v>0.4</v>
      </c>
      <c r="V7" s="428" t="s">
        <v>251</v>
      </c>
      <c r="W7" s="135"/>
    </row>
    <row r="8" spans="1:25" s="93" customFormat="1" ht="8.25" customHeight="1" x14ac:dyDescent="0.25">
      <c r="A8" s="75"/>
      <c r="B8" s="76"/>
      <c r="C8" s="76"/>
      <c r="D8" s="76"/>
      <c r="E8" s="76"/>
      <c r="F8" s="76"/>
      <c r="G8" s="77"/>
      <c r="H8" s="78"/>
      <c r="K8" s="3"/>
      <c r="L8" s="79"/>
      <c r="M8" s="79"/>
      <c r="N8" s="74"/>
      <c r="Q8" s="71"/>
      <c r="R8" s="93" t="s">
        <v>55</v>
      </c>
      <c r="S8" s="137" t="s">
        <v>102</v>
      </c>
      <c r="T8" s="190"/>
      <c r="U8" s="187">
        <v>7.0000000000000007E-2</v>
      </c>
      <c r="V8" s="428" t="s">
        <v>252</v>
      </c>
      <c r="W8" s="135"/>
    </row>
    <row r="9" spans="1:25" s="93" customFormat="1" ht="14.25" x14ac:dyDescent="0.2">
      <c r="B9" s="80" t="s">
        <v>86</v>
      </c>
      <c r="C9" s="80"/>
      <c r="D9" s="80" t="s">
        <v>87</v>
      </c>
      <c r="E9" s="80"/>
      <c r="F9" s="80" t="s">
        <v>88</v>
      </c>
      <c r="J9" s="164" t="s">
        <v>89</v>
      </c>
      <c r="K9" s="164"/>
      <c r="L9" s="74" t="s">
        <v>174</v>
      </c>
      <c r="M9" s="74"/>
      <c r="N9" s="276"/>
      <c r="O9" s="116"/>
      <c r="Q9" s="71"/>
      <c r="R9" s="93" t="s">
        <v>56</v>
      </c>
      <c r="S9" s="138" t="s">
        <v>103</v>
      </c>
      <c r="T9" s="191" t="s">
        <v>96</v>
      </c>
      <c r="U9" s="192">
        <v>0</v>
      </c>
      <c r="V9" s="428" t="s">
        <v>253</v>
      </c>
      <c r="W9" s="135"/>
    </row>
    <row r="10" spans="1:25" s="93" customFormat="1" ht="15.75" thickBot="1" x14ac:dyDescent="0.3">
      <c r="B10" s="295"/>
      <c r="C10" s="142"/>
      <c r="D10" s="737"/>
      <c r="E10" s="738"/>
      <c r="F10" s="734"/>
      <c r="G10" s="735"/>
      <c r="H10" s="736"/>
      <c r="I10" s="2"/>
      <c r="J10" s="297"/>
      <c r="K10" s="193"/>
      <c r="L10" s="316"/>
      <c r="M10" s="316"/>
      <c r="N10" s="81"/>
      <c r="O10" s="194"/>
      <c r="R10" s="195" t="s">
        <v>77</v>
      </c>
      <c r="S10" s="133"/>
      <c r="T10" s="196"/>
      <c r="U10" s="192">
        <v>0</v>
      </c>
      <c r="V10" s="428" t="s">
        <v>254</v>
      </c>
      <c r="W10" s="136"/>
    </row>
    <row r="11" spans="1:25" s="93" customFormat="1" ht="16.5" customHeight="1" x14ac:dyDescent="0.2">
      <c r="B11" s="82" t="s">
        <v>90</v>
      </c>
      <c r="C11" s="83"/>
      <c r="D11" s="82"/>
      <c r="E11" s="766" t="s">
        <v>122</v>
      </c>
      <c r="F11" s="766"/>
      <c r="G11" s="30"/>
      <c r="H11" s="80" t="s">
        <v>91</v>
      </c>
      <c r="I11" s="30"/>
      <c r="J11" s="30"/>
      <c r="L11" s="81"/>
      <c r="M11" s="81"/>
      <c r="O11" s="116"/>
      <c r="S11" s="133"/>
      <c r="V11" s="428" t="s">
        <v>255</v>
      </c>
      <c r="W11" s="135"/>
    </row>
    <row r="12" spans="1:25" s="93" customFormat="1" ht="15" thickBot="1" x14ac:dyDescent="0.25">
      <c r="B12" s="770"/>
      <c r="C12" s="770"/>
      <c r="D12" s="122"/>
      <c r="E12" s="769"/>
      <c r="F12" s="769"/>
      <c r="G12" s="82"/>
      <c r="H12" s="727"/>
      <c r="I12" s="727"/>
      <c r="J12" s="727"/>
      <c r="K12" s="727"/>
      <c r="S12" s="133"/>
      <c r="V12" s="428" t="s">
        <v>256</v>
      </c>
      <c r="W12" s="135"/>
    </row>
    <row r="13" spans="1:25" s="116" customFormat="1" x14ac:dyDescent="0.2">
      <c r="B13" s="143"/>
      <c r="C13" s="21"/>
      <c r="D13" s="144"/>
      <c r="E13" s="141"/>
      <c r="F13" s="35"/>
      <c r="G13" s="180"/>
      <c r="H13" s="197"/>
      <c r="I13" s="198"/>
      <c r="J13" s="198"/>
      <c r="K13" s="198"/>
      <c r="S13" s="133"/>
      <c r="V13" s="429" t="s">
        <v>257</v>
      </c>
      <c r="W13" s="136"/>
      <c r="X13" s="93"/>
    </row>
    <row r="14" spans="1:25" s="116" customFormat="1" ht="14.25" x14ac:dyDescent="0.2">
      <c r="B14" s="743" t="s">
        <v>129</v>
      </c>
      <c r="C14" s="744"/>
      <c r="D14" s="741" t="s">
        <v>196</v>
      </c>
      <c r="E14" s="742"/>
      <c r="F14" s="720" t="str">
        <f>IF(E23="","",E23)</f>
        <v/>
      </c>
      <c r="G14" s="720"/>
      <c r="H14" s="720"/>
      <c r="I14" s="720"/>
      <c r="J14" s="720"/>
      <c r="K14" s="720"/>
      <c r="S14" s="133"/>
      <c r="V14" s="428" t="s">
        <v>258</v>
      </c>
      <c r="W14" s="136"/>
      <c r="X14" s="93"/>
    </row>
    <row r="15" spans="1:25" s="116" customFormat="1" ht="14.25" customHeight="1" x14ac:dyDescent="0.2">
      <c r="B15" s="745"/>
      <c r="C15" s="744"/>
      <c r="D15" s="696" t="s">
        <v>30</v>
      </c>
      <c r="E15" s="696"/>
      <c r="F15" s="442" t="str">
        <f>IF(F53="","",F53)</f>
        <v/>
      </c>
      <c r="G15" s="83"/>
      <c r="H15" s="83"/>
      <c r="I15" s="83"/>
      <c r="J15" s="83"/>
      <c r="K15" s="83"/>
      <c r="P15" s="93"/>
      <c r="S15" s="93"/>
      <c r="V15" s="43" t="s">
        <v>259</v>
      </c>
    </row>
    <row r="16" spans="1:25" s="116" customFormat="1" ht="14.25" x14ac:dyDescent="0.2">
      <c r="B16" s="745"/>
      <c r="C16" s="744"/>
      <c r="D16" s="696" t="s">
        <v>32</v>
      </c>
      <c r="E16" s="719"/>
      <c r="F16" s="720" t="str">
        <f>IF(F54="","",F54)</f>
        <v/>
      </c>
      <c r="G16" s="720"/>
      <c r="H16" s="720"/>
      <c r="I16" s="720"/>
      <c r="J16" s="720"/>
      <c r="K16" s="720"/>
      <c r="V16" s="22" t="s">
        <v>260</v>
      </c>
    </row>
    <row r="17" spans="1:24" s="116" customFormat="1" ht="14.25" x14ac:dyDescent="0.2">
      <c r="B17" s="745"/>
      <c r="C17" s="744"/>
      <c r="D17" s="696" t="s">
        <v>33</v>
      </c>
      <c r="E17" s="696"/>
      <c r="F17" s="720" t="str">
        <f>IF(F55="","",F55)</f>
        <v/>
      </c>
      <c r="G17" s="720"/>
      <c r="H17" s="720"/>
      <c r="I17" s="720"/>
      <c r="J17" s="720"/>
      <c r="K17" s="720"/>
      <c r="S17" s="436" t="s">
        <v>321</v>
      </c>
      <c r="T17" s="436" t="s">
        <v>289</v>
      </c>
      <c r="V17" s="22" t="s">
        <v>261</v>
      </c>
    </row>
    <row r="18" spans="1:24" s="93" customFormat="1" ht="12.75" customHeight="1" x14ac:dyDescent="0.2">
      <c r="A18" s="117"/>
      <c r="B18" s="745"/>
      <c r="C18" s="744"/>
      <c r="D18" s="696" t="s">
        <v>31</v>
      </c>
      <c r="E18" s="696"/>
      <c r="F18" s="569" t="str">
        <f>IF(F56="","",F56)</f>
        <v/>
      </c>
      <c r="G18" s="50" t="s">
        <v>27</v>
      </c>
      <c r="H18" s="720" t="str">
        <f>IF(H56="","",H56)</f>
        <v/>
      </c>
      <c r="I18" s="720"/>
      <c r="J18" s="720"/>
      <c r="K18" s="720"/>
      <c r="L18" s="76"/>
      <c r="M18" s="76"/>
      <c r="N18" s="124"/>
      <c r="S18" s="437" t="s">
        <v>290</v>
      </c>
      <c r="T18" s="437" t="s">
        <v>291</v>
      </c>
      <c r="V18" s="428" t="s">
        <v>262</v>
      </c>
      <c r="W18" s="116"/>
    </row>
    <row r="19" spans="1:24" s="93" customFormat="1" ht="14.25" x14ac:dyDescent="0.2">
      <c r="A19" s="117"/>
      <c r="B19" s="745"/>
      <c r="C19" s="744"/>
      <c r="D19" s="119"/>
      <c r="E19" s="119"/>
      <c r="F19" s="122"/>
      <c r="G19" s="263" t="s">
        <v>28</v>
      </c>
      <c r="H19" s="443" t="str">
        <f>IF(H57="","",H57)</f>
        <v/>
      </c>
      <c r="I19" s="264" t="s">
        <v>29</v>
      </c>
      <c r="J19" s="694" t="str">
        <f>IF(J57="","",J57)</f>
        <v/>
      </c>
      <c r="K19" s="695"/>
      <c r="L19" s="124"/>
      <c r="M19" s="124"/>
      <c r="N19" s="124"/>
      <c r="S19" s="437" t="s">
        <v>292</v>
      </c>
      <c r="T19" s="437" t="s">
        <v>293</v>
      </c>
      <c r="V19" s="22" t="s">
        <v>263</v>
      </c>
      <c r="W19" s="116"/>
    </row>
    <row r="20" spans="1:24" s="116" customFormat="1" x14ac:dyDescent="0.2">
      <c r="B20" s="143"/>
      <c r="C20" s="21"/>
      <c r="D20" s="144"/>
      <c r="E20" s="141"/>
      <c r="F20" s="35"/>
      <c r="G20" s="180"/>
      <c r="H20" s="197"/>
      <c r="I20" s="198"/>
      <c r="J20" s="198"/>
      <c r="K20" s="198"/>
      <c r="S20" s="437" t="s">
        <v>294</v>
      </c>
      <c r="T20" s="437" t="s">
        <v>295</v>
      </c>
      <c r="V20" s="22" t="s">
        <v>264</v>
      </c>
      <c r="W20" s="136"/>
      <c r="X20" s="93"/>
    </row>
    <row r="21" spans="1:24" s="92" customFormat="1" ht="15" customHeight="1" x14ac:dyDescent="0.2">
      <c r="A21" s="88" t="s">
        <v>63</v>
      </c>
      <c r="B21" s="89"/>
      <c r="C21" s="89"/>
      <c r="D21" s="89"/>
      <c r="E21" s="89"/>
      <c r="F21" s="89"/>
      <c r="G21" s="90"/>
      <c r="H21" s="90"/>
      <c r="I21" s="90"/>
      <c r="J21" s="90"/>
      <c r="K21" s="91"/>
      <c r="L21" s="90"/>
      <c r="M21" s="90"/>
      <c r="N21" s="493"/>
      <c r="S21" s="437" t="s">
        <v>296</v>
      </c>
      <c r="T21" s="437" t="s">
        <v>297</v>
      </c>
      <c r="V21" s="428" t="s">
        <v>265</v>
      </c>
      <c r="W21" s="134"/>
      <c r="X21" s="93"/>
    </row>
    <row r="22" spans="1:24" s="93" customFormat="1" ht="7.5" customHeight="1" x14ac:dyDescent="0.25">
      <c r="B22" s="94"/>
      <c r="C22" s="95"/>
      <c r="D22" s="96"/>
      <c r="E22" s="96"/>
      <c r="F22" s="96"/>
      <c r="K22" s="97"/>
      <c r="N22" s="98"/>
      <c r="S22" s="437" t="s">
        <v>298</v>
      </c>
      <c r="T22" s="437" t="s">
        <v>299</v>
      </c>
      <c r="V22" s="22" t="s">
        <v>266</v>
      </c>
      <c r="W22" s="136"/>
    </row>
    <row r="23" spans="1:24" s="93" customFormat="1" ht="41.25" customHeight="1" thickBot="1" x14ac:dyDescent="0.25">
      <c r="A23" s="99"/>
      <c r="B23" s="739" t="s">
        <v>117</v>
      </c>
      <c r="C23" s="740"/>
      <c r="D23" s="739"/>
      <c r="E23" s="762"/>
      <c r="F23" s="763"/>
      <c r="G23" s="763"/>
      <c r="H23" s="763"/>
      <c r="I23" s="763"/>
      <c r="J23" s="763"/>
      <c r="K23" s="764"/>
      <c r="L23" s="765"/>
      <c r="M23" s="495"/>
      <c r="N23" s="98"/>
      <c r="S23" s="437" t="s">
        <v>300</v>
      </c>
      <c r="T23" s="437" t="s">
        <v>301</v>
      </c>
      <c r="V23" s="430" t="s">
        <v>267</v>
      </c>
      <c r="W23" s="136"/>
    </row>
    <row r="24" spans="1:24" s="93" customFormat="1" ht="33.75" customHeight="1" thickBot="1" x14ac:dyDescent="0.25">
      <c r="A24" s="100"/>
      <c r="B24" s="739" t="s">
        <v>60</v>
      </c>
      <c r="C24" s="740"/>
      <c r="D24" s="739"/>
      <c r="E24" s="771"/>
      <c r="F24" s="772"/>
      <c r="G24" s="772"/>
      <c r="H24" s="129"/>
      <c r="I24" s="199"/>
      <c r="J24" s="181"/>
      <c r="K24" s="181"/>
      <c r="Q24" s="167"/>
      <c r="S24" s="437" t="s">
        <v>302</v>
      </c>
      <c r="T24" s="437" t="s">
        <v>301</v>
      </c>
      <c r="V24" s="428" t="s">
        <v>268</v>
      </c>
      <c r="W24" s="136"/>
    </row>
    <row r="25" spans="1:24" s="102" customFormat="1" ht="23.25" customHeight="1" thickBot="1" x14ac:dyDescent="0.25">
      <c r="A25" s="100"/>
      <c r="B25" s="739" t="s">
        <v>40</v>
      </c>
      <c r="C25" s="740"/>
      <c r="D25" s="739"/>
      <c r="E25" s="636"/>
      <c r="F25" s="636"/>
      <c r="G25" s="636"/>
      <c r="H25" s="748"/>
      <c r="I25" s="767" t="s">
        <v>111</v>
      </c>
      <c r="J25" s="768"/>
      <c r="K25" s="768"/>
      <c r="L25" s="298"/>
      <c r="M25" s="496"/>
      <c r="N25" s="139"/>
      <c r="O25" s="101"/>
      <c r="Q25" s="167"/>
      <c r="S25" s="437" t="s">
        <v>303</v>
      </c>
      <c r="T25" s="437" t="s">
        <v>301</v>
      </c>
      <c r="V25" s="428" t="s">
        <v>269</v>
      </c>
      <c r="W25" s="135"/>
      <c r="X25" s="93"/>
    </row>
    <row r="26" spans="1:24" s="28" customFormat="1" ht="15" customHeight="1" x14ac:dyDescent="0.2">
      <c r="B26" s="143"/>
      <c r="C26" s="143"/>
      <c r="D26" s="178"/>
      <c r="E26" s="127"/>
      <c r="F26" s="127"/>
      <c r="G26" s="128"/>
      <c r="I26" s="177"/>
      <c r="J26" s="177"/>
      <c r="K26" s="177"/>
      <c r="L26" s="177"/>
      <c r="M26" s="177"/>
      <c r="Q26" s="167"/>
      <c r="S26" s="437" t="s">
        <v>304</v>
      </c>
      <c r="T26" s="437" t="s">
        <v>301</v>
      </c>
      <c r="V26" s="428" t="s">
        <v>270</v>
      </c>
      <c r="W26" s="136"/>
    </row>
    <row r="27" spans="1:24" s="28" customFormat="1" ht="14.25" x14ac:dyDescent="0.2">
      <c r="A27" s="302"/>
      <c r="B27" s="151" t="s">
        <v>126</v>
      </c>
      <c r="C27" s="151"/>
      <c r="D27" s="178"/>
      <c r="E27" s="733"/>
      <c r="F27" s="747"/>
      <c r="G27" s="747"/>
      <c r="H27" s="198"/>
      <c r="I27" s="264" t="str">
        <f>IF(E27="Autre","Préciser : ","")</f>
        <v/>
      </c>
      <c r="J27" s="477"/>
      <c r="K27" s="478"/>
      <c r="L27" s="478"/>
      <c r="M27" s="478"/>
      <c r="N27" s="478"/>
      <c r="Q27" s="167"/>
      <c r="S27" s="437" t="s">
        <v>281</v>
      </c>
      <c r="T27" s="437" t="s">
        <v>305</v>
      </c>
      <c r="V27" s="428" t="s">
        <v>271</v>
      </c>
      <c r="W27" s="136"/>
    </row>
    <row r="28" spans="1:24" s="28" customFormat="1" x14ac:dyDescent="0.2">
      <c r="A28" s="198"/>
      <c r="B28" s="143"/>
      <c r="C28" s="143"/>
      <c r="D28" s="178"/>
      <c r="E28" s="127"/>
      <c r="F28" s="127"/>
      <c r="G28" s="128"/>
      <c r="H28" s="198"/>
      <c r="I28" s="265"/>
      <c r="J28" s="265"/>
      <c r="K28" s="265"/>
      <c r="L28" s="265"/>
      <c r="M28" s="265"/>
      <c r="N28" s="198"/>
      <c r="Q28" s="167"/>
      <c r="S28" s="437" t="s">
        <v>284</v>
      </c>
      <c r="T28" s="437" t="s">
        <v>306</v>
      </c>
      <c r="V28" s="428" t="s">
        <v>272</v>
      </c>
      <c r="W28" s="136"/>
    </row>
    <row r="29" spans="1:24" s="28" customFormat="1" ht="14.25" x14ac:dyDescent="0.2">
      <c r="A29" s="198"/>
      <c r="B29" s="743" t="s">
        <v>128</v>
      </c>
      <c r="C29" s="744"/>
      <c r="D29" s="741" t="s">
        <v>196</v>
      </c>
      <c r="E29" s="742"/>
      <c r="F29" s="720"/>
      <c r="G29" s="720"/>
      <c r="H29" s="720"/>
      <c r="I29" s="720"/>
      <c r="J29" s="720"/>
      <c r="K29" s="720"/>
      <c r="L29" s="265"/>
      <c r="M29" s="265"/>
      <c r="N29" s="198"/>
      <c r="Q29" s="167"/>
      <c r="S29" s="437" t="s">
        <v>283</v>
      </c>
      <c r="T29" s="437" t="s">
        <v>307</v>
      </c>
      <c r="V29" s="431" t="s">
        <v>273</v>
      </c>
      <c r="W29" s="136"/>
    </row>
    <row r="30" spans="1:24" s="116" customFormat="1" ht="14.25" customHeight="1" x14ac:dyDescent="0.2">
      <c r="B30" s="745"/>
      <c r="C30" s="744"/>
      <c r="D30" s="696" t="s">
        <v>30</v>
      </c>
      <c r="E30" s="696"/>
      <c r="F30" s="171"/>
      <c r="G30" s="83"/>
      <c r="H30" s="83"/>
      <c r="I30" s="83"/>
      <c r="J30" s="83"/>
      <c r="K30" s="83"/>
      <c r="P30" s="93"/>
      <c r="S30" s="437" t="s">
        <v>286</v>
      </c>
      <c r="T30" s="437" t="s">
        <v>308</v>
      </c>
      <c r="V30" s="430" t="s">
        <v>274</v>
      </c>
    </row>
    <row r="31" spans="1:24" s="116" customFormat="1" ht="14.25" x14ac:dyDescent="0.2">
      <c r="B31" s="745"/>
      <c r="C31" s="744"/>
      <c r="D31" s="696" t="s">
        <v>32</v>
      </c>
      <c r="E31" s="719"/>
      <c r="F31" s="746"/>
      <c r="G31" s="746"/>
      <c r="H31" s="746"/>
      <c r="I31" s="746"/>
      <c r="J31" s="746"/>
      <c r="K31" s="746"/>
      <c r="S31" s="437" t="s">
        <v>282</v>
      </c>
      <c r="T31" s="437" t="s">
        <v>309</v>
      </c>
      <c r="V31" s="428" t="s">
        <v>275</v>
      </c>
    </row>
    <row r="32" spans="1:24" s="116" customFormat="1" ht="14.25" x14ac:dyDescent="0.2">
      <c r="B32" s="745"/>
      <c r="C32" s="744"/>
      <c r="D32" s="696" t="s">
        <v>33</v>
      </c>
      <c r="E32" s="696"/>
      <c r="F32" s="746"/>
      <c r="G32" s="746"/>
      <c r="H32" s="746"/>
      <c r="I32" s="746"/>
      <c r="J32" s="746"/>
      <c r="K32" s="746"/>
      <c r="S32" s="437" t="s">
        <v>310</v>
      </c>
      <c r="T32" s="437" t="s">
        <v>311</v>
      </c>
      <c r="V32" s="23" t="s">
        <v>276</v>
      </c>
    </row>
    <row r="33" spans="1:24" s="93" customFormat="1" ht="12.75" customHeight="1" x14ac:dyDescent="0.2">
      <c r="A33" s="117"/>
      <c r="B33" s="745"/>
      <c r="C33" s="744"/>
      <c r="D33" s="696" t="s">
        <v>31</v>
      </c>
      <c r="E33" s="696"/>
      <c r="F33" s="171"/>
      <c r="G33" s="50" t="s">
        <v>27</v>
      </c>
      <c r="H33" s="746"/>
      <c r="I33" s="746"/>
      <c r="J33" s="746"/>
      <c r="K33" s="746"/>
      <c r="L33" s="76"/>
      <c r="M33" s="76"/>
      <c r="N33" s="124"/>
      <c r="S33" s="437" t="s">
        <v>312</v>
      </c>
      <c r="T33" s="437" t="s">
        <v>313</v>
      </c>
      <c r="V33" s="23" t="s">
        <v>277</v>
      </c>
      <c r="W33" s="116"/>
    </row>
    <row r="34" spans="1:24" s="93" customFormat="1" ht="14.25" x14ac:dyDescent="0.2">
      <c r="A34" s="117"/>
      <c r="B34" s="745"/>
      <c r="C34" s="744"/>
      <c r="D34" s="119"/>
      <c r="E34" s="119"/>
      <c r="F34" s="122"/>
      <c r="G34" s="263" t="s">
        <v>28</v>
      </c>
      <c r="H34" s="175"/>
      <c r="I34" s="264" t="s">
        <v>29</v>
      </c>
      <c r="J34" s="716"/>
      <c r="K34" s="717"/>
      <c r="L34" s="124"/>
      <c r="M34" s="124"/>
      <c r="N34" s="124"/>
      <c r="S34" s="437" t="s">
        <v>285</v>
      </c>
      <c r="T34" s="437" t="s">
        <v>314</v>
      </c>
      <c r="V34" s="428" t="s">
        <v>278</v>
      </c>
      <c r="W34" s="116"/>
    </row>
    <row r="35" spans="1:24" s="28" customFormat="1" x14ac:dyDescent="0.2">
      <c r="B35" s="143"/>
      <c r="C35" s="143"/>
      <c r="D35" s="178"/>
      <c r="E35" s="127"/>
      <c r="F35" s="127"/>
      <c r="G35" s="128"/>
      <c r="I35" s="177"/>
      <c r="J35" s="177"/>
      <c r="K35" s="177"/>
      <c r="L35" s="177"/>
      <c r="M35" s="177"/>
      <c r="Q35" s="167"/>
      <c r="S35" s="437" t="s">
        <v>287</v>
      </c>
      <c r="T35" s="437" t="s">
        <v>315</v>
      </c>
      <c r="V35" s="428" t="s">
        <v>279</v>
      </c>
      <c r="W35" s="136"/>
    </row>
    <row r="36" spans="1:24" s="93" customFormat="1" ht="20.25" customHeight="1" x14ac:dyDescent="0.2">
      <c r="A36" s="103"/>
      <c r="B36" s="267" t="s">
        <v>68</v>
      </c>
      <c r="C36" s="200"/>
      <c r="D36" s="104"/>
      <c r="E36" s="147"/>
      <c r="F36" s="105"/>
      <c r="G36" s="201"/>
      <c r="H36" s="148"/>
      <c r="I36" s="104"/>
      <c r="J36" s="104"/>
      <c r="K36" s="106"/>
      <c r="L36" s="104"/>
      <c r="M36" s="507"/>
      <c r="N36" s="180"/>
      <c r="S36" s="437" t="s">
        <v>316</v>
      </c>
      <c r="T36" s="437" t="s">
        <v>317</v>
      </c>
      <c r="V36" s="428" t="s">
        <v>8</v>
      </c>
      <c r="W36" s="136"/>
    </row>
    <row r="37" spans="1:24" s="102" customFormat="1" ht="18" customHeight="1" thickBot="1" x14ac:dyDescent="0.25">
      <c r="A37" s="107"/>
      <c r="B37" s="709" t="s">
        <v>64</v>
      </c>
      <c r="C37" s="710"/>
      <c r="D37" s="710"/>
      <c r="E37" s="299"/>
      <c r="F37" s="108"/>
      <c r="G37" s="710" t="s">
        <v>65</v>
      </c>
      <c r="H37" s="710"/>
      <c r="I37" s="291"/>
      <c r="J37" s="140"/>
      <c r="K37" s="109"/>
      <c r="L37" s="173"/>
      <c r="M37" s="202"/>
      <c r="N37" s="264"/>
      <c r="S37" s="437" t="s">
        <v>318</v>
      </c>
      <c r="T37" s="437"/>
      <c r="V37" s="22"/>
      <c r="W37" s="135"/>
      <c r="X37" s="93"/>
    </row>
    <row r="38" spans="1:24" s="93" customFormat="1" ht="3.75" customHeight="1" x14ac:dyDescent="0.2">
      <c r="B38" s="149"/>
      <c r="C38" s="144"/>
      <c r="D38" s="145"/>
      <c r="E38" s="141"/>
      <c r="F38" s="141"/>
      <c r="G38" s="146"/>
      <c r="H38" s="188"/>
      <c r="I38" s="188"/>
      <c r="J38" s="188"/>
      <c r="K38" s="188"/>
      <c r="L38" s="188"/>
      <c r="M38" s="203"/>
      <c r="N38" s="117"/>
      <c r="S38" s="437" t="s">
        <v>319</v>
      </c>
      <c r="T38" s="437" t="s">
        <v>301</v>
      </c>
      <c r="V38" s="22"/>
      <c r="W38" s="136"/>
    </row>
    <row r="39" spans="1:24" s="93" customFormat="1" ht="26.25" customHeight="1" thickBot="1" x14ac:dyDescent="0.25">
      <c r="A39" s="204"/>
      <c r="B39" s="728" t="s">
        <v>198</v>
      </c>
      <c r="C39" s="729"/>
      <c r="D39" s="729"/>
      <c r="E39" s="635"/>
      <c r="F39" s="711"/>
      <c r="G39" s="712"/>
      <c r="H39" s="712"/>
      <c r="I39" s="110"/>
      <c r="J39" s="110"/>
      <c r="K39" s="205"/>
      <c r="L39" s="206"/>
      <c r="M39" s="508"/>
      <c r="N39" s="117"/>
      <c r="S39" s="437" t="s">
        <v>320</v>
      </c>
      <c r="T39" s="437" t="s">
        <v>301</v>
      </c>
      <c r="V39" s="22"/>
      <c r="W39" s="136"/>
    </row>
    <row r="40" spans="1:24" s="93" customFormat="1" ht="3.75" customHeight="1" x14ac:dyDescent="0.2">
      <c r="A40" s="204"/>
      <c r="B40" s="111"/>
      <c r="C40" s="112"/>
      <c r="D40" s="205"/>
      <c r="E40" s="207"/>
      <c r="F40" s="113"/>
      <c r="G40" s="205"/>
      <c r="H40" s="206"/>
      <c r="I40" s="188"/>
      <c r="J40" s="188"/>
      <c r="K40" s="188"/>
      <c r="L40" s="188"/>
      <c r="M40" s="203"/>
      <c r="N40" s="117"/>
      <c r="S40" s="438" t="s">
        <v>8</v>
      </c>
      <c r="T40" s="439"/>
      <c r="V40" s="22"/>
    </row>
    <row r="41" spans="1:24" s="93" customFormat="1" ht="15" thickBot="1" x14ac:dyDescent="0.25">
      <c r="A41" s="204"/>
      <c r="B41" s="208"/>
      <c r="C41" s="722" t="s">
        <v>35</v>
      </c>
      <c r="D41" s="710"/>
      <c r="E41" s="636"/>
      <c r="F41" s="636"/>
      <c r="G41" s="636"/>
      <c r="H41" s="180"/>
      <c r="I41" s="636"/>
      <c r="J41" s="636"/>
      <c r="K41" s="636"/>
      <c r="L41" s="188"/>
      <c r="M41" s="203"/>
      <c r="N41" s="117"/>
      <c r="V41" s="22"/>
    </row>
    <row r="42" spans="1:24" s="93" customFormat="1" ht="14.25" x14ac:dyDescent="0.2">
      <c r="A42" s="204"/>
      <c r="B42" s="225"/>
      <c r="C42" s="119"/>
      <c r="D42" s="119"/>
      <c r="E42" s="179"/>
      <c r="F42" s="179"/>
      <c r="G42" s="179"/>
      <c r="H42" s="180"/>
      <c r="I42" s="179"/>
      <c r="J42" s="179"/>
      <c r="K42" s="179"/>
      <c r="L42" s="117"/>
      <c r="M42" s="218"/>
      <c r="N42" s="117"/>
      <c r="V42" s="22"/>
    </row>
    <row r="43" spans="1:24" s="93" customFormat="1" ht="26.25" customHeight="1" x14ac:dyDescent="0.2">
      <c r="A43" s="204"/>
      <c r="B43" s="728" t="s">
        <v>197</v>
      </c>
      <c r="C43" s="729"/>
      <c r="D43" s="729"/>
      <c r="E43" s="723"/>
      <c r="F43" s="724"/>
      <c r="G43" s="725"/>
      <c r="H43" s="725"/>
      <c r="I43" s="726"/>
      <c r="J43" s="726"/>
      <c r="K43" s="179"/>
      <c r="L43" s="117"/>
      <c r="M43" s="218"/>
      <c r="N43" s="117"/>
      <c r="V43" s="22"/>
    </row>
    <row r="44" spans="1:24" s="93" customFormat="1" ht="14.25" x14ac:dyDescent="0.2">
      <c r="A44" s="460"/>
      <c r="B44" s="461"/>
      <c r="C44" s="462"/>
      <c r="D44" s="462" t="s">
        <v>164</v>
      </c>
      <c r="E44" s="733"/>
      <c r="F44" s="724"/>
      <c r="G44" s="725"/>
      <c r="H44" s="725"/>
      <c r="I44" s="726"/>
      <c r="J44" s="179"/>
      <c r="K44" s="179"/>
      <c r="L44" s="117"/>
      <c r="M44" s="218"/>
      <c r="N44" s="117"/>
      <c r="V44" s="22"/>
      <c r="W44" s="116"/>
    </row>
    <row r="45" spans="1:24" s="93" customFormat="1" ht="14.25" x14ac:dyDescent="0.2">
      <c r="A45" s="303"/>
      <c r="B45" s="268"/>
      <c r="C45" s="174"/>
      <c r="D45" s="119" t="s">
        <v>127</v>
      </c>
      <c r="E45" s="269" t="s">
        <v>86</v>
      </c>
      <c r="F45" s="170"/>
      <c r="G45" s="269" t="s">
        <v>167</v>
      </c>
      <c r="H45" s="718"/>
      <c r="I45" s="718"/>
      <c r="J45" s="269" t="s">
        <v>168</v>
      </c>
      <c r="K45" s="730"/>
      <c r="L45" s="731"/>
      <c r="M45" s="732"/>
      <c r="N45" s="506"/>
      <c r="V45" s="22"/>
      <c r="W45" s="116"/>
    </row>
    <row r="46" spans="1:24" s="93" customFormat="1" ht="3.75" customHeight="1" x14ac:dyDescent="0.2">
      <c r="A46" s="204"/>
      <c r="B46" s="209"/>
      <c r="C46" s="114"/>
      <c r="D46" s="114"/>
      <c r="E46" s="210"/>
      <c r="F46" s="211"/>
      <c r="G46" s="211"/>
      <c r="H46" s="211"/>
      <c r="I46" s="211"/>
      <c r="J46" s="211"/>
      <c r="K46" s="211"/>
      <c r="L46" s="212"/>
      <c r="M46" s="213"/>
      <c r="N46" s="117"/>
      <c r="V46" s="22"/>
    </row>
    <row r="47" spans="1:24" s="117" customFormat="1" x14ac:dyDescent="0.2">
      <c r="A47" s="204"/>
      <c r="B47" s="400"/>
      <c r="C47" s="401"/>
      <c r="D47" s="115"/>
      <c r="E47" s="50"/>
      <c r="F47" s="180"/>
      <c r="G47" s="180"/>
      <c r="H47" s="180"/>
      <c r="S47" s="93"/>
      <c r="V47" s="21"/>
      <c r="X47" s="93"/>
    </row>
    <row r="48" spans="1:24" s="93" customFormat="1" ht="3.75" customHeight="1" x14ac:dyDescent="0.2">
      <c r="B48" s="144"/>
      <c r="C48" s="144"/>
      <c r="D48" s="145"/>
      <c r="E48" s="141"/>
      <c r="F48" s="141"/>
      <c r="G48" s="146"/>
      <c r="H48" s="188"/>
      <c r="I48" s="188"/>
      <c r="J48" s="188"/>
      <c r="K48" s="188"/>
      <c r="L48" s="188"/>
      <c r="M48" s="188"/>
      <c r="N48" s="188"/>
      <c r="S48" s="102"/>
      <c r="V48" s="22"/>
    </row>
    <row r="49" spans="1:24" s="116" customFormat="1" ht="7.5" customHeight="1" x14ac:dyDescent="0.2">
      <c r="B49" s="835"/>
      <c r="C49" s="835"/>
      <c r="D49" s="836"/>
      <c r="E49" s="833"/>
      <c r="F49" s="834"/>
      <c r="G49" s="564"/>
      <c r="H49" s="151"/>
      <c r="I49" s="806"/>
      <c r="J49" s="696"/>
      <c r="K49" s="696"/>
      <c r="L49" s="402"/>
      <c r="M49" s="402"/>
      <c r="N49" s="117"/>
      <c r="V49" s="23"/>
    </row>
    <row r="50" spans="1:24" s="116" customFormat="1" ht="14.25" x14ac:dyDescent="0.2">
      <c r="B50" s="264"/>
      <c r="C50" s="264"/>
      <c r="D50" s="562"/>
      <c r="E50" s="565"/>
      <c r="F50" s="563"/>
      <c r="G50" s="564"/>
      <c r="H50" s="151"/>
      <c r="I50" s="216"/>
      <c r="J50" s="119"/>
      <c r="K50" s="119"/>
      <c r="L50" s="122"/>
      <c r="M50" s="122"/>
      <c r="N50" s="117"/>
      <c r="V50" s="23"/>
    </row>
    <row r="51" spans="1:24" s="93" customFormat="1" x14ac:dyDescent="0.2">
      <c r="B51" s="144"/>
      <c r="C51" s="144"/>
      <c r="D51" s="145"/>
      <c r="E51" s="141"/>
      <c r="F51" s="141"/>
      <c r="G51" s="146"/>
      <c r="V51" s="22"/>
    </row>
    <row r="52" spans="1:24" s="93" customFormat="1" ht="14.25" x14ac:dyDescent="0.2">
      <c r="B52" s="785" t="s">
        <v>118</v>
      </c>
      <c r="C52" s="744"/>
      <c r="D52" s="741" t="s">
        <v>196</v>
      </c>
      <c r="E52" s="802"/>
      <c r="F52" s="720"/>
      <c r="G52" s="720"/>
      <c r="H52" s="720"/>
      <c r="I52" s="720"/>
      <c r="J52" s="720"/>
      <c r="K52" s="720"/>
      <c r="V52" s="22"/>
    </row>
    <row r="53" spans="1:24" s="116" customFormat="1" ht="15" customHeight="1" thickBot="1" x14ac:dyDescent="0.25">
      <c r="A53" s="93"/>
      <c r="B53" s="745"/>
      <c r="C53" s="744"/>
      <c r="D53" s="710" t="s">
        <v>30</v>
      </c>
      <c r="E53" s="710"/>
      <c r="F53" s="296"/>
      <c r="G53" s="150"/>
      <c r="H53" s="150"/>
      <c r="I53" s="150"/>
      <c r="J53" s="150"/>
      <c r="K53" s="150"/>
      <c r="P53" s="93"/>
      <c r="S53" s="93"/>
      <c r="V53" s="22"/>
    </row>
    <row r="54" spans="1:24" s="116" customFormat="1" ht="15" thickBot="1" x14ac:dyDescent="0.25">
      <c r="A54" s="93"/>
      <c r="B54" s="745"/>
      <c r="C54" s="744"/>
      <c r="D54" s="710" t="s">
        <v>32</v>
      </c>
      <c r="E54" s="786"/>
      <c r="F54" s="721"/>
      <c r="G54" s="721"/>
      <c r="H54" s="721"/>
      <c r="I54" s="721"/>
      <c r="J54" s="721"/>
      <c r="K54" s="721"/>
      <c r="V54" s="22"/>
    </row>
    <row r="55" spans="1:24" s="116" customFormat="1" ht="15" thickBot="1" x14ac:dyDescent="0.25">
      <c r="A55" s="93"/>
      <c r="B55" s="745"/>
      <c r="C55" s="744"/>
      <c r="D55" s="710" t="s">
        <v>33</v>
      </c>
      <c r="E55" s="710"/>
      <c r="F55" s="721"/>
      <c r="G55" s="721"/>
      <c r="H55" s="721"/>
      <c r="I55" s="721"/>
      <c r="J55" s="721"/>
      <c r="K55" s="721"/>
      <c r="V55" s="23"/>
    </row>
    <row r="56" spans="1:24" s="93" customFormat="1" ht="12.75" customHeight="1" thickBot="1" x14ac:dyDescent="0.25">
      <c r="A56" s="117"/>
      <c r="B56" s="745"/>
      <c r="C56" s="744"/>
      <c r="D56" s="696" t="s">
        <v>31</v>
      </c>
      <c r="E56" s="696"/>
      <c r="F56" s="300"/>
      <c r="G56" s="360" t="s">
        <v>27</v>
      </c>
      <c r="H56" s="782"/>
      <c r="I56" s="782"/>
      <c r="J56" s="782"/>
      <c r="K56" s="782"/>
      <c r="L56" s="66"/>
      <c r="M56" s="66"/>
      <c r="N56" s="118"/>
      <c r="S56" s="116"/>
      <c r="V56" s="22"/>
    </row>
    <row r="57" spans="1:24" s="93" customFormat="1" ht="15" thickBot="1" x14ac:dyDescent="0.25">
      <c r="A57" s="117"/>
      <c r="B57" s="745"/>
      <c r="C57" s="744"/>
      <c r="D57" s="119"/>
      <c r="E57" s="119"/>
      <c r="F57" s="120"/>
      <c r="G57" s="361" t="s">
        <v>28</v>
      </c>
      <c r="H57" s="301"/>
      <c r="I57" s="362" t="s">
        <v>29</v>
      </c>
      <c r="J57" s="727"/>
      <c r="K57" s="727"/>
      <c r="L57" s="118"/>
      <c r="M57" s="118"/>
      <c r="N57" s="118"/>
      <c r="S57" s="116"/>
      <c r="V57" s="30"/>
    </row>
    <row r="58" spans="1:24" s="93" customFormat="1" ht="14.25" x14ac:dyDescent="0.2">
      <c r="A58" s="117"/>
      <c r="B58" s="550"/>
      <c r="C58" s="550"/>
      <c r="D58" s="119"/>
      <c r="E58" s="119"/>
      <c r="F58" s="120"/>
      <c r="G58" s="361"/>
      <c r="H58" s="568"/>
      <c r="I58" s="362"/>
      <c r="J58" s="506"/>
      <c r="K58" s="506"/>
      <c r="L58" s="118"/>
      <c r="M58" s="118"/>
      <c r="N58" s="118"/>
      <c r="S58" s="116"/>
      <c r="V58" s="30"/>
    </row>
    <row r="59" spans="1:24" s="93" customFormat="1" ht="15" customHeight="1" x14ac:dyDescent="0.25">
      <c r="A59" s="36" t="s">
        <v>357</v>
      </c>
      <c r="B59" s="72"/>
      <c r="C59" s="72"/>
      <c r="D59" s="72"/>
      <c r="E59" s="72"/>
      <c r="F59" s="72"/>
      <c r="G59" s="73"/>
      <c r="H59" s="271"/>
      <c r="I59" s="272"/>
      <c r="J59" s="273"/>
      <c r="K59" s="279"/>
      <c r="L59" s="280"/>
      <c r="M59" s="280"/>
      <c r="N59" s="117"/>
      <c r="R59" s="117"/>
      <c r="S59" s="407"/>
      <c r="T59" s="408"/>
      <c r="U59" s="409"/>
      <c r="V59" s="21"/>
      <c r="W59" s="136"/>
    </row>
    <row r="60" spans="1:24" s="93" customFormat="1" ht="7.5" customHeight="1" x14ac:dyDescent="0.25">
      <c r="A60" s="75"/>
      <c r="B60" s="76"/>
      <c r="C60" s="76"/>
      <c r="D60" s="76"/>
      <c r="E60" s="76"/>
      <c r="F60" s="76"/>
      <c r="G60" s="77"/>
      <c r="H60" s="78"/>
      <c r="I60" s="116"/>
      <c r="J60" s="116"/>
      <c r="K60" s="274"/>
      <c r="L60" s="74"/>
      <c r="M60" s="74"/>
      <c r="N60" s="74"/>
      <c r="Q60" s="71"/>
      <c r="R60" s="117"/>
      <c r="S60" s="407"/>
      <c r="T60" s="408"/>
      <c r="U60" s="409"/>
      <c r="V60" s="21"/>
      <c r="W60" s="136"/>
    </row>
    <row r="61" spans="1:24" s="116" customFormat="1" x14ac:dyDescent="0.2">
      <c r="B61" s="143"/>
      <c r="C61" s="21"/>
      <c r="D61" s="144"/>
      <c r="E61" s="141"/>
      <c r="F61" s="35"/>
      <c r="G61" s="180"/>
      <c r="H61" s="197"/>
      <c r="I61" s="198"/>
      <c r="J61" s="198"/>
      <c r="K61" s="198"/>
      <c r="R61" s="117"/>
      <c r="S61" s="407"/>
      <c r="T61" s="117"/>
      <c r="U61" s="117"/>
      <c r="V61" s="21"/>
      <c r="W61" s="136"/>
      <c r="X61" s="93"/>
    </row>
    <row r="62" spans="1:24" s="116" customFormat="1" ht="30.75" customHeight="1" x14ac:dyDescent="0.2">
      <c r="B62" s="743" t="s">
        <v>166</v>
      </c>
      <c r="C62" s="744"/>
      <c r="D62" s="741" t="s">
        <v>356</v>
      </c>
      <c r="E62" s="742"/>
      <c r="F62" s="787"/>
      <c r="G62" s="787"/>
      <c r="H62" s="787"/>
      <c r="I62" s="787"/>
      <c r="J62" s="787"/>
      <c r="K62" s="787"/>
      <c r="L62" s="700"/>
      <c r="M62" s="700"/>
      <c r="R62" s="117"/>
      <c r="S62" s="407"/>
      <c r="T62" s="117"/>
      <c r="U62" s="117"/>
      <c r="V62" s="21"/>
      <c r="W62" s="136"/>
      <c r="X62" s="93"/>
    </row>
    <row r="63" spans="1:24" s="116" customFormat="1" ht="30.75" customHeight="1" x14ac:dyDescent="0.2">
      <c r="B63" s="743"/>
      <c r="C63" s="744"/>
      <c r="D63" s="788" t="s">
        <v>361</v>
      </c>
      <c r="E63" s="789"/>
      <c r="F63" s="807"/>
      <c r="G63" s="808"/>
      <c r="H63" s="556"/>
      <c r="I63" s="556"/>
      <c r="J63" s="566"/>
      <c r="K63" s="566"/>
      <c r="L63" s="567"/>
      <c r="M63" s="567"/>
      <c r="R63" s="117"/>
      <c r="S63" s="407"/>
      <c r="T63" s="117"/>
      <c r="U63" s="117"/>
      <c r="V63" s="21"/>
      <c r="W63" s="136"/>
      <c r="X63" s="93"/>
    </row>
    <row r="64" spans="1:24" s="116" customFormat="1" ht="14.25" customHeight="1" x14ac:dyDescent="0.2">
      <c r="B64" s="745"/>
      <c r="C64" s="744"/>
      <c r="D64" s="696" t="s">
        <v>30</v>
      </c>
      <c r="E64" s="696"/>
      <c r="F64" s="171"/>
      <c r="G64" s="83"/>
      <c r="H64" s="83"/>
      <c r="I64" s="83"/>
      <c r="J64" s="83"/>
      <c r="K64" s="83"/>
      <c r="P64" s="93"/>
      <c r="R64" s="117"/>
      <c r="S64" s="117"/>
      <c r="T64" s="117"/>
      <c r="U64" s="117"/>
      <c r="V64" s="21"/>
    </row>
    <row r="65" spans="1:24" s="116" customFormat="1" ht="14.25" x14ac:dyDescent="0.2">
      <c r="B65" s="745"/>
      <c r="C65" s="744"/>
      <c r="D65" s="696" t="s">
        <v>32</v>
      </c>
      <c r="E65" s="719"/>
      <c r="F65" s="720"/>
      <c r="G65" s="720"/>
      <c r="H65" s="720"/>
      <c r="I65" s="720"/>
      <c r="J65" s="720"/>
      <c r="K65" s="720"/>
      <c r="R65" s="117"/>
      <c r="S65" s="117"/>
      <c r="T65" s="117"/>
      <c r="U65" s="117"/>
      <c r="V65" s="21"/>
    </row>
    <row r="66" spans="1:24" s="116" customFormat="1" ht="14.25" x14ac:dyDescent="0.2">
      <c r="B66" s="745"/>
      <c r="C66" s="744"/>
      <c r="D66" s="696" t="s">
        <v>33</v>
      </c>
      <c r="E66" s="696"/>
      <c r="F66" s="720"/>
      <c r="G66" s="720"/>
      <c r="H66" s="720"/>
      <c r="I66" s="720"/>
      <c r="J66" s="720"/>
      <c r="K66" s="720"/>
      <c r="R66" s="117"/>
      <c r="S66" s="117"/>
      <c r="T66" s="117"/>
      <c r="U66" s="117"/>
      <c r="V66" s="21"/>
    </row>
    <row r="67" spans="1:24" s="93" customFormat="1" ht="12.75" customHeight="1" x14ac:dyDescent="0.2">
      <c r="A67" s="117"/>
      <c r="B67" s="745"/>
      <c r="C67" s="744"/>
      <c r="D67" s="696" t="s">
        <v>31</v>
      </c>
      <c r="E67" s="696"/>
      <c r="F67" s="171"/>
      <c r="G67" s="50" t="s">
        <v>27</v>
      </c>
      <c r="H67" s="720"/>
      <c r="I67" s="720"/>
      <c r="J67" s="720"/>
      <c r="K67" s="720"/>
      <c r="L67" s="76"/>
      <c r="M67" s="76"/>
      <c r="N67" s="124"/>
      <c r="R67" s="117"/>
      <c r="S67" s="117"/>
      <c r="T67" s="117"/>
      <c r="U67" s="117"/>
      <c r="V67" s="21"/>
      <c r="W67" s="116"/>
    </row>
    <row r="68" spans="1:24" s="93" customFormat="1" ht="14.25" x14ac:dyDescent="0.2">
      <c r="A68" s="117"/>
      <c r="B68" s="745"/>
      <c r="C68" s="744"/>
      <c r="D68" s="119"/>
      <c r="E68" s="119"/>
      <c r="F68" s="122"/>
      <c r="G68" s="263" t="s">
        <v>28</v>
      </c>
      <c r="H68" s="175"/>
      <c r="I68" s="264" t="s">
        <v>29</v>
      </c>
      <c r="J68" s="694" t="str">
        <f>IF(J34="","",J34)</f>
        <v/>
      </c>
      <c r="K68" s="695"/>
      <c r="L68" s="124"/>
      <c r="M68" s="124"/>
      <c r="N68" s="124"/>
      <c r="R68" s="117"/>
      <c r="S68" s="117"/>
      <c r="T68" s="117"/>
      <c r="U68" s="117"/>
      <c r="V68" s="411"/>
      <c r="W68" s="116"/>
    </row>
    <row r="69" spans="1:24" s="116" customFormat="1" ht="14.25" x14ac:dyDescent="0.2">
      <c r="A69" s="93"/>
      <c r="B69" s="783" t="s">
        <v>20</v>
      </c>
      <c r="C69" s="754"/>
      <c r="D69" s="784"/>
      <c r="E69" s="804"/>
      <c r="F69" s="805"/>
      <c r="G69" s="214"/>
      <c r="H69" s="215"/>
      <c r="I69" s="806" t="s">
        <v>360</v>
      </c>
      <c r="J69" s="710"/>
      <c r="K69" s="710"/>
      <c r="L69" s="402"/>
      <c r="M69" s="402"/>
      <c r="N69" s="117"/>
      <c r="S69" s="93"/>
      <c r="V69" s="23"/>
      <c r="X69" s="93"/>
    </row>
    <row r="70" spans="1:24" s="116" customFormat="1" ht="14.25" x14ac:dyDescent="0.2">
      <c r="A70" s="463"/>
      <c r="B70" s="464"/>
      <c r="C70" s="464"/>
      <c r="D70" s="465" t="s">
        <v>359</v>
      </c>
      <c r="E70" s="454"/>
      <c r="F70" s="403"/>
      <c r="G70" s="214"/>
      <c r="H70" s="215"/>
      <c r="I70" s="216"/>
      <c r="J70" s="172"/>
      <c r="K70" s="172"/>
      <c r="L70" s="122"/>
      <c r="M70" s="122"/>
      <c r="N70" s="117"/>
      <c r="S70" s="93"/>
      <c r="V70" s="23"/>
      <c r="X70" s="93"/>
    </row>
    <row r="71" spans="1:24" s="116" customFormat="1" ht="14.25" x14ac:dyDescent="0.2">
      <c r="A71" s="117"/>
      <c r="B71" s="558"/>
      <c r="C71" s="558"/>
      <c r="D71" s="119"/>
      <c r="E71" s="119"/>
      <c r="F71" s="122"/>
      <c r="G71" s="263"/>
      <c r="H71" s="559"/>
      <c r="I71" s="264"/>
      <c r="J71" s="560"/>
      <c r="K71" s="561"/>
      <c r="L71" s="124"/>
      <c r="M71" s="124"/>
      <c r="N71" s="124"/>
      <c r="R71" s="117"/>
      <c r="S71" s="117"/>
      <c r="T71" s="117"/>
      <c r="U71" s="117"/>
      <c r="V71" s="411"/>
    </row>
    <row r="72" spans="1:24" s="93" customFormat="1" ht="15" customHeight="1" x14ac:dyDescent="0.25">
      <c r="A72" s="699" t="s">
        <v>358</v>
      </c>
      <c r="B72" s="700"/>
      <c r="C72" s="700"/>
      <c r="D72" s="700"/>
      <c r="E72" s="700"/>
      <c r="F72" s="700"/>
      <c r="G72" s="700"/>
      <c r="H72" s="700"/>
      <c r="I72" s="700"/>
      <c r="J72" s="700"/>
      <c r="K72" s="700"/>
      <c r="L72" s="700"/>
      <c r="M72" s="700"/>
      <c r="N72" s="117"/>
      <c r="R72" s="117"/>
      <c r="S72" s="407"/>
      <c r="T72" s="408"/>
      <c r="U72" s="409"/>
      <c r="V72" s="21"/>
      <c r="W72" s="136"/>
    </row>
    <row r="73" spans="1:24" s="93" customFormat="1" ht="14.25" x14ac:dyDescent="0.2">
      <c r="A73" s="116"/>
      <c r="B73" s="80" t="s">
        <v>86</v>
      </c>
      <c r="C73" s="80"/>
      <c r="D73" s="80" t="s">
        <v>87</v>
      </c>
      <c r="E73" s="80"/>
      <c r="F73" s="80" t="s">
        <v>88</v>
      </c>
      <c r="J73" s="164" t="s">
        <v>199</v>
      </c>
      <c r="K73" s="164"/>
      <c r="L73" s="81"/>
      <c r="M73" s="81"/>
      <c r="N73" s="276"/>
      <c r="O73" s="116"/>
      <c r="Q73" s="71"/>
      <c r="R73" s="117"/>
      <c r="S73" s="407"/>
      <c r="T73" s="408"/>
      <c r="U73" s="409"/>
      <c r="V73" s="21"/>
      <c r="W73" s="136"/>
    </row>
    <row r="74" spans="1:24" s="93" customFormat="1" ht="15" x14ac:dyDescent="0.25">
      <c r="A74" s="116"/>
      <c r="B74" s="170"/>
      <c r="C74" s="142"/>
      <c r="D74" s="697"/>
      <c r="E74" s="698"/>
      <c r="F74" s="701"/>
      <c r="G74" s="702"/>
      <c r="H74" s="703"/>
      <c r="I74" s="2"/>
      <c r="J74" s="704"/>
      <c r="K74" s="705"/>
      <c r="L74" s="705"/>
      <c r="M74" s="705"/>
      <c r="N74" s="473"/>
      <c r="O74" s="194"/>
      <c r="R74" s="410"/>
      <c r="S74" s="407"/>
      <c r="T74" s="117"/>
      <c r="U74" s="409"/>
      <c r="V74" s="21"/>
      <c r="W74" s="136"/>
    </row>
    <row r="75" spans="1:24" s="93" customFormat="1" ht="15" x14ac:dyDescent="0.25">
      <c r="A75" s="116"/>
      <c r="B75" s="170"/>
      <c r="C75" s="142"/>
      <c r="D75" s="170"/>
      <c r="E75" s="170"/>
      <c r="F75" s="551"/>
      <c r="G75" s="553"/>
      <c r="H75" s="553"/>
      <c r="I75" s="2"/>
      <c r="J75" s="552"/>
      <c r="K75" s="473"/>
      <c r="L75" s="473"/>
      <c r="M75" s="473"/>
      <c r="N75" s="473"/>
      <c r="O75" s="194"/>
      <c r="R75" s="410"/>
      <c r="S75" s="407"/>
      <c r="T75" s="117"/>
      <c r="U75" s="409"/>
      <c r="V75" s="21"/>
      <c r="W75" s="136"/>
    </row>
    <row r="76" spans="1:24" s="116" customFormat="1" ht="15" x14ac:dyDescent="0.25">
      <c r="B76" s="554"/>
      <c r="C76" s="142"/>
      <c r="D76" s="554"/>
      <c r="E76" s="554"/>
      <c r="F76" s="506"/>
      <c r="G76" s="506"/>
      <c r="H76" s="506"/>
      <c r="I76" s="277"/>
      <c r="J76" s="555"/>
      <c r="K76" s="556"/>
      <c r="L76" s="556"/>
      <c r="M76" s="556"/>
      <c r="N76" s="556"/>
      <c r="O76" s="557"/>
      <c r="R76" s="410"/>
      <c r="S76" s="407"/>
      <c r="T76" s="117"/>
      <c r="U76" s="409"/>
      <c r="V76" s="21"/>
      <c r="W76" s="136"/>
    </row>
    <row r="77" spans="1:24" s="93" customFormat="1" ht="15" customHeight="1" x14ac:dyDescent="0.25">
      <c r="A77" s="699" t="s">
        <v>165</v>
      </c>
      <c r="B77" s="700"/>
      <c r="C77" s="700"/>
      <c r="D77" s="700"/>
      <c r="E77" s="700"/>
      <c r="F77" s="700"/>
      <c r="G77" s="700"/>
      <c r="H77" s="700"/>
      <c r="I77" s="700"/>
      <c r="J77" s="700"/>
      <c r="K77" s="700"/>
      <c r="L77" s="700"/>
      <c r="M77" s="700"/>
      <c r="N77" s="117"/>
      <c r="R77" s="117"/>
      <c r="S77" s="407"/>
      <c r="T77" s="408"/>
      <c r="U77" s="409"/>
      <c r="V77" s="21"/>
      <c r="W77" s="136"/>
    </row>
    <row r="78" spans="1:24" s="93" customFormat="1" ht="8.25" customHeight="1" x14ac:dyDescent="0.25">
      <c r="A78" s="466"/>
      <c r="B78" s="76"/>
      <c r="C78" s="76"/>
      <c r="D78" s="76"/>
      <c r="E78" s="76"/>
      <c r="F78" s="76"/>
      <c r="G78" s="77"/>
      <c r="H78" s="78"/>
      <c r="I78" s="116"/>
      <c r="J78" s="116"/>
      <c r="K78" s="274"/>
      <c r="L78" s="74"/>
      <c r="M78" s="74"/>
      <c r="N78" s="74"/>
      <c r="Q78" s="71"/>
      <c r="R78" s="117"/>
      <c r="S78" s="407"/>
      <c r="T78" s="408"/>
      <c r="U78" s="409"/>
      <c r="V78" s="21"/>
      <c r="W78" s="136"/>
    </row>
    <row r="79" spans="1:24" s="93" customFormat="1" ht="14.25" x14ac:dyDescent="0.2">
      <c r="A79" s="532"/>
      <c r="B79" s="275" t="s">
        <v>86</v>
      </c>
      <c r="C79" s="275"/>
      <c r="D79" s="275" t="s">
        <v>87</v>
      </c>
      <c r="E79" s="275"/>
      <c r="F79" s="275" t="s">
        <v>88</v>
      </c>
      <c r="G79" s="116"/>
      <c r="H79" s="116"/>
      <c r="I79" s="116"/>
      <c r="J79" s="164"/>
      <c r="K79" s="164"/>
      <c r="L79" s="81"/>
      <c r="M79" s="81"/>
      <c r="N79" s="276"/>
      <c r="O79" s="116"/>
      <c r="Q79" s="71"/>
      <c r="R79" s="117"/>
      <c r="S79" s="407"/>
      <c r="T79" s="408"/>
      <c r="U79" s="409"/>
      <c r="V79" s="21"/>
      <c r="W79" s="136"/>
    </row>
    <row r="80" spans="1:24" s="93" customFormat="1" ht="15" x14ac:dyDescent="0.25">
      <c r="A80" s="532"/>
      <c r="B80" s="170"/>
      <c r="C80" s="142"/>
      <c r="D80" s="697"/>
      <c r="E80" s="698"/>
      <c r="F80" s="701"/>
      <c r="G80" s="702"/>
      <c r="H80" s="703"/>
      <c r="I80" s="277"/>
      <c r="J80" s="266"/>
      <c r="K80" s="193"/>
      <c r="L80" s="193"/>
      <c r="M80" s="193"/>
      <c r="N80" s="81"/>
      <c r="O80" s="194"/>
      <c r="R80" s="410"/>
      <c r="S80" s="407"/>
      <c r="T80" s="117"/>
      <c r="U80" s="409"/>
      <c r="V80" s="21"/>
      <c r="W80" s="136"/>
    </row>
    <row r="81" spans="1:23" ht="16.5" customHeight="1" x14ac:dyDescent="0.2">
      <c r="A81" s="532"/>
      <c r="B81" s="83" t="s">
        <v>90</v>
      </c>
      <c r="C81" s="83"/>
      <c r="D81" s="83"/>
      <c r="E81" s="803" t="s">
        <v>130</v>
      </c>
      <c r="F81" s="803"/>
      <c r="G81" s="278"/>
      <c r="H81" s="275" t="s">
        <v>91</v>
      </c>
      <c r="I81" s="278"/>
      <c r="J81" s="278"/>
      <c r="K81" s="116"/>
      <c r="L81" s="81"/>
      <c r="M81" s="81"/>
      <c r="N81" s="116"/>
      <c r="O81" s="116"/>
      <c r="P81" s="93"/>
      <c r="Q81" s="93"/>
      <c r="R81" s="117"/>
      <c r="S81" s="407"/>
      <c r="T81" s="117"/>
      <c r="U81" s="117"/>
      <c r="V81" s="21"/>
      <c r="W81" s="136"/>
    </row>
    <row r="82" spans="1:23" ht="14.25" x14ac:dyDescent="0.2">
      <c r="A82" s="532"/>
      <c r="B82" s="713"/>
      <c r="C82" s="688"/>
      <c r="D82" s="122"/>
      <c r="E82" s="714"/>
      <c r="F82" s="715"/>
      <c r="G82" s="82"/>
      <c r="H82" s="716"/>
      <c r="I82" s="717"/>
      <c r="J82" s="717"/>
      <c r="K82" s="717"/>
      <c r="L82" s="116"/>
      <c r="M82" s="116"/>
      <c r="N82" s="116"/>
      <c r="O82" s="93"/>
      <c r="P82" s="93"/>
      <c r="Q82" s="93"/>
      <c r="R82" s="93"/>
      <c r="T82" s="93"/>
      <c r="U82" s="93"/>
      <c r="V82" s="22"/>
      <c r="W82" s="136"/>
    </row>
    <row r="83" spans="1:23" s="28" customFormat="1" x14ac:dyDescent="0.2">
      <c r="A83" s="479"/>
      <c r="B83" s="143"/>
      <c r="C83" s="143"/>
      <c r="D83" s="178"/>
      <c r="E83" s="127"/>
      <c r="F83" s="127"/>
      <c r="G83" s="128"/>
      <c r="I83" s="177"/>
      <c r="J83" s="177"/>
      <c r="K83" s="177"/>
      <c r="L83" s="177"/>
      <c r="M83" s="177"/>
      <c r="Q83" s="167"/>
      <c r="V83" s="22"/>
      <c r="W83" s="136"/>
    </row>
    <row r="84" spans="1:23" ht="12.95" customHeight="1" x14ac:dyDescent="0.25">
      <c r="A84" s="36" t="s">
        <v>235</v>
      </c>
      <c r="B84" s="90"/>
      <c r="C84" s="90"/>
      <c r="D84" s="90"/>
      <c r="E84" s="90"/>
      <c r="F84" s="90"/>
      <c r="G84" s="285"/>
      <c r="H84" s="90"/>
      <c r="I84" s="90"/>
      <c r="J84" s="317"/>
      <c r="K84" s="317"/>
      <c r="L84" s="318"/>
      <c r="M84" s="318"/>
      <c r="N84" s="530"/>
      <c r="O84" s="543"/>
      <c r="P84" s="117"/>
      <c r="Q84" s="223"/>
      <c r="R84" s="220"/>
      <c r="S84" s="222"/>
      <c r="T84" s="220"/>
      <c r="U84" s="220"/>
      <c r="V84" s="30"/>
    </row>
    <row r="85" spans="1:23" ht="7.5" customHeight="1" x14ac:dyDescent="0.2">
      <c r="A85" s="92"/>
      <c r="B85" s="92"/>
      <c r="C85" s="92"/>
      <c r="D85" s="92"/>
      <c r="E85" s="92"/>
      <c r="F85" s="92"/>
      <c r="G85" s="224"/>
      <c r="H85" s="92"/>
      <c r="I85" s="92"/>
      <c r="J85" s="217"/>
      <c r="K85" s="217"/>
      <c r="L85" s="217"/>
      <c r="M85" s="217"/>
      <c r="N85" s="423"/>
      <c r="O85" s="538"/>
      <c r="P85" s="117"/>
      <c r="Q85" s="326"/>
      <c r="R85" s="220"/>
      <c r="S85" s="220"/>
      <c r="T85" s="220"/>
      <c r="U85" s="220"/>
      <c r="V85" s="93"/>
    </row>
    <row r="86" spans="1:23" ht="12.95" customHeight="1" x14ac:dyDescent="0.2">
      <c r="A86" s="93"/>
      <c r="B86" s="790" t="s">
        <v>237</v>
      </c>
      <c r="C86" s="791"/>
      <c r="D86" s="791"/>
      <c r="E86" s="791"/>
      <c r="F86" s="791"/>
      <c r="G86" s="791"/>
      <c r="H86" s="792"/>
      <c r="I86" s="332" t="s">
        <v>185</v>
      </c>
      <c r="J86" s="333" t="s">
        <v>212</v>
      </c>
      <c r="K86" s="93"/>
      <c r="L86" s="336" t="s">
        <v>187</v>
      </c>
      <c r="M86" s="497"/>
      <c r="N86" s="424"/>
      <c r="O86" s="538"/>
      <c r="P86" s="117"/>
      <c r="Q86" s="326"/>
      <c r="R86" s="220"/>
      <c r="S86" s="220"/>
      <c r="T86" s="220"/>
      <c r="U86" s="220"/>
      <c r="V86" s="93"/>
      <c r="W86" s="92"/>
    </row>
    <row r="87" spans="1:23" ht="12.95" customHeight="1" x14ac:dyDescent="0.2">
      <c r="A87" s="93"/>
      <c r="B87" s="92"/>
      <c r="C87" s="328" t="s">
        <v>4</v>
      </c>
      <c r="D87" s="92"/>
      <c r="E87" s="92"/>
      <c r="F87" s="92"/>
      <c r="G87" s="224"/>
      <c r="H87" s="92"/>
      <c r="I87" s="334" t="s">
        <v>188</v>
      </c>
      <c r="J87" s="335" t="s">
        <v>186</v>
      </c>
      <c r="K87" s="93"/>
      <c r="L87" s="375" t="s">
        <v>186</v>
      </c>
      <c r="M87" s="499" t="s">
        <v>351</v>
      </c>
      <c r="N87" s="827" t="s">
        <v>353</v>
      </c>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500"/>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500"/>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500"/>
      <c r="N90" s="700"/>
      <c r="O90" s="538"/>
      <c r="P90" s="117"/>
      <c r="Q90" s="326"/>
      <c r="R90" s="220"/>
      <c r="S90" s="220"/>
      <c r="T90" s="220"/>
      <c r="U90" s="220"/>
      <c r="V90" s="93"/>
    </row>
    <row r="91" spans="1:23" ht="12.95" customHeight="1" x14ac:dyDescent="0.2">
      <c r="A91" s="93"/>
      <c r="B91" s="92"/>
      <c r="C91" s="680"/>
      <c r="D91" s="691"/>
      <c r="E91" s="691"/>
      <c r="F91" s="691"/>
      <c r="G91" s="691"/>
      <c r="H91" s="692"/>
      <c r="I91" s="358"/>
      <c r="J91" s="337"/>
      <c r="K91" s="371"/>
      <c r="L91" s="339"/>
      <c r="M91" s="500"/>
      <c r="N91" s="700"/>
      <c r="O91" s="538"/>
      <c r="P91" s="117"/>
      <c r="Q91" s="326"/>
      <c r="R91" s="220"/>
      <c r="S91" s="220"/>
      <c r="T91" s="220"/>
      <c r="U91" s="220"/>
      <c r="V91" s="93"/>
    </row>
    <row r="92" spans="1:23" ht="12.95" customHeight="1" thickBot="1" x14ac:dyDescent="0.25">
      <c r="A92" s="93"/>
      <c r="B92" s="92"/>
      <c r="C92" s="706"/>
      <c r="D92" s="707"/>
      <c r="E92" s="707"/>
      <c r="F92" s="707"/>
      <c r="G92" s="707"/>
      <c r="H92" s="708"/>
      <c r="I92" s="370"/>
      <c r="J92" s="337"/>
      <c r="K92" s="371"/>
      <c r="L92" s="340"/>
      <c r="M92" s="501"/>
      <c r="N92" s="828"/>
      <c r="O92" s="538"/>
      <c r="P92" s="117"/>
      <c r="Q92" s="326"/>
      <c r="R92" s="220"/>
      <c r="S92" s="220"/>
      <c r="T92" s="220"/>
      <c r="U92" s="220"/>
      <c r="V92" s="93"/>
    </row>
    <row r="93" spans="1:23" ht="12.95" customHeight="1" thickTop="1" x14ac:dyDescent="0.2">
      <c r="A93" s="93"/>
      <c r="B93" s="92"/>
      <c r="C93" s="677" t="s">
        <v>179</v>
      </c>
      <c r="D93" s="678"/>
      <c r="E93" s="678"/>
      <c r="F93" s="678"/>
      <c r="G93" s="678"/>
      <c r="H93" s="679"/>
      <c r="I93" s="368"/>
      <c r="J93" s="369"/>
      <c r="K93" s="217"/>
      <c r="L93" s="578">
        <f>ROUND(SUM(L88:L92),0)</f>
        <v>0</v>
      </c>
      <c r="M93" s="579">
        <f>L93</f>
        <v>0</v>
      </c>
      <c r="N93" s="594">
        <v>0</v>
      </c>
      <c r="O93" s="538"/>
      <c r="P93" s="117"/>
      <c r="Q93" s="326"/>
      <c r="R93" s="220"/>
      <c r="S93" s="220"/>
      <c r="T93" s="220"/>
      <c r="U93" s="220"/>
      <c r="V93" s="93"/>
    </row>
    <row r="94" spans="1:23" ht="12.95" customHeight="1" x14ac:dyDescent="0.2">
      <c r="A94" s="93"/>
      <c r="B94" s="92"/>
      <c r="C94" s="369"/>
      <c r="D94" s="412"/>
      <c r="E94" s="412"/>
      <c r="F94" s="412"/>
      <c r="G94" s="412"/>
      <c r="H94" s="412"/>
      <c r="I94" s="369"/>
      <c r="J94" s="369"/>
      <c r="K94" s="217"/>
      <c r="L94" s="413"/>
      <c r="M94" s="413"/>
      <c r="N94" s="376" t="str">
        <f>IF(N93=0,IF(L93=0,"","nouveau coût"),(L93-N93)/N93)</f>
        <v/>
      </c>
      <c r="O94" s="325"/>
      <c r="P94" s="117"/>
      <c r="Q94" s="326"/>
      <c r="R94" s="220"/>
      <c r="S94" s="220"/>
      <c r="T94" s="220"/>
      <c r="U94" s="220"/>
      <c r="V94" s="93"/>
    </row>
    <row r="95" spans="1:23" ht="12.95" customHeight="1" x14ac:dyDescent="0.2">
      <c r="A95" s="93"/>
      <c r="B95" s="324" t="s">
        <v>5</v>
      </c>
      <c r="C95" s="92"/>
      <c r="D95" s="92"/>
      <c r="E95" s="92"/>
      <c r="F95" s="92"/>
      <c r="G95" s="224"/>
      <c r="H95" s="92"/>
      <c r="I95" s="92"/>
      <c r="J95" s="217"/>
      <c r="K95" s="217"/>
      <c r="L95" s="217"/>
      <c r="M95" s="217"/>
      <c r="N95" s="425"/>
      <c r="O95" s="538"/>
      <c r="P95" s="117"/>
      <c r="Q95" s="326"/>
      <c r="R95" s="220"/>
      <c r="S95" s="220"/>
      <c r="T95" s="220"/>
      <c r="U95" s="220"/>
      <c r="V95" s="93"/>
      <c r="W95" s="116"/>
    </row>
    <row r="96" spans="1:23" ht="12.95" customHeight="1" x14ac:dyDescent="0.2">
      <c r="A96" s="93"/>
      <c r="B96" s="92"/>
      <c r="C96" s="328" t="s">
        <v>6</v>
      </c>
      <c r="D96" s="92"/>
      <c r="E96" s="328" t="s">
        <v>238</v>
      </c>
      <c r="F96" s="92"/>
      <c r="G96" s="224"/>
      <c r="H96" s="92"/>
      <c r="I96" s="92"/>
      <c r="J96" s="372" t="s">
        <v>181</v>
      </c>
      <c r="K96" s="373" t="s">
        <v>180</v>
      </c>
      <c r="L96" s="330" t="s">
        <v>182</v>
      </c>
      <c r="M96" s="499" t="s">
        <v>351</v>
      </c>
      <c r="N96" s="426"/>
      <c r="O96" s="538"/>
      <c r="P96" s="130" t="s">
        <v>213</v>
      </c>
      <c r="Q96" s="326"/>
      <c r="R96" s="220"/>
      <c r="S96" s="220"/>
      <c r="T96" s="220"/>
      <c r="U96" s="220"/>
      <c r="V96" s="93"/>
    </row>
    <row r="97" spans="2:24" s="93" customFormat="1" ht="12.95" customHeight="1" x14ac:dyDescent="0.2">
      <c r="B97" s="92"/>
      <c r="C97" s="680"/>
      <c r="D97" s="681"/>
      <c r="E97" s="674"/>
      <c r="F97" s="675"/>
      <c r="G97" s="675"/>
      <c r="H97" s="675"/>
      <c r="I97" s="676"/>
      <c r="J97" s="338"/>
      <c r="K97" s="341"/>
      <c r="L97" s="580">
        <f t="shared" ref="L97:L103" si="0">J97*K97</f>
        <v>0</v>
      </c>
      <c r="M97" s="503"/>
      <c r="N97" s="426"/>
      <c r="O97" s="831" t="s">
        <v>352</v>
      </c>
      <c r="P97" s="117" t="s">
        <v>214</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03"/>
      <c r="N98" s="827" t="s">
        <v>353</v>
      </c>
      <c r="O98" s="831"/>
      <c r="P98" s="117" t="s">
        <v>215</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03"/>
      <c r="N99" s="700"/>
      <c r="O99" s="831"/>
      <c r="P99" s="117" t="s">
        <v>216</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03"/>
      <c r="N100" s="700"/>
      <c r="O100" s="831"/>
      <c r="P100" s="117" t="s">
        <v>217</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03"/>
      <c r="N101" s="700"/>
      <c r="O101" s="831"/>
      <c r="P101" s="117" t="s">
        <v>219</v>
      </c>
      <c r="Q101" s="326"/>
      <c r="R101" s="220"/>
      <c r="S101" s="220"/>
      <c r="T101" s="220"/>
      <c r="U101" s="220"/>
    </row>
    <row r="102" spans="2:24" s="93" customFormat="1" ht="12.95" customHeight="1" x14ac:dyDescent="0.2">
      <c r="B102" s="92"/>
      <c r="C102" s="680"/>
      <c r="D102" s="681"/>
      <c r="E102" s="674"/>
      <c r="F102" s="675"/>
      <c r="G102" s="675"/>
      <c r="H102" s="675"/>
      <c r="I102" s="676"/>
      <c r="J102" s="338"/>
      <c r="K102" s="341"/>
      <c r="L102" s="580">
        <f t="shared" si="0"/>
        <v>0</v>
      </c>
      <c r="M102" s="503"/>
      <c r="N102" s="700"/>
      <c r="O102" s="831"/>
      <c r="P102" s="117" t="s">
        <v>218</v>
      </c>
      <c r="Q102" s="326"/>
      <c r="R102" s="220"/>
      <c r="S102" s="220"/>
      <c r="T102" s="220"/>
      <c r="U102" s="220"/>
    </row>
    <row r="103" spans="2:24" s="93" customFormat="1" ht="12.95" customHeight="1" thickBot="1" x14ac:dyDescent="0.25">
      <c r="B103" s="92"/>
      <c r="C103" s="680"/>
      <c r="D103" s="681"/>
      <c r="E103" s="674"/>
      <c r="F103" s="675"/>
      <c r="G103" s="675"/>
      <c r="H103" s="675"/>
      <c r="I103" s="676"/>
      <c r="J103" s="535"/>
      <c r="K103" s="537"/>
      <c r="L103" s="581">
        <f t="shared" si="0"/>
        <v>0</v>
      </c>
      <c r="M103" s="501"/>
      <c r="N103" s="828"/>
      <c r="O103" s="831"/>
      <c r="Q103" s="326"/>
      <c r="R103" s="220"/>
      <c r="S103" s="220"/>
      <c r="T103" s="220"/>
      <c r="U103" s="220"/>
    </row>
    <row r="104" spans="2:24" s="93" customFormat="1" ht="12.95" customHeight="1" thickTop="1" x14ac:dyDescent="0.2">
      <c r="B104" s="92"/>
      <c r="C104" s="677" t="s">
        <v>179</v>
      </c>
      <c r="D104" s="678"/>
      <c r="E104" s="678"/>
      <c r="F104" s="678"/>
      <c r="G104" s="678"/>
      <c r="H104" s="678"/>
      <c r="I104" s="679"/>
      <c r="J104" s="536"/>
      <c r="K104" s="582">
        <f>SUM(K97:K103)</f>
        <v>0</v>
      </c>
      <c r="L104" s="578">
        <f>ROUND(SUM(L97:L103),0)</f>
        <v>0</v>
      </c>
      <c r="M104" s="579">
        <f>IF(T2=1,0,L104)</f>
        <v>0</v>
      </c>
      <c r="N104" s="591">
        <v>0</v>
      </c>
      <c r="O104" s="592">
        <v>0</v>
      </c>
      <c r="Q104" s="326"/>
      <c r="R104" s="220"/>
      <c r="S104" s="220"/>
      <c r="T104" s="220"/>
      <c r="U104" s="220"/>
    </row>
    <row r="105" spans="2:24" s="93" customFormat="1" ht="12.95" customHeight="1" x14ac:dyDescent="0.2">
      <c r="B105" s="92"/>
      <c r="C105" s="369"/>
      <c r="D105" s="412"/>
      <c r="E105" s="412"/>
      <c r="F105" s="412"/>
      <c r="G105" s="412"/>
      <c r="H105" s="412"/>
      <c r="I105" s="412"/>
      <c r="J105" s="414"/>
      <c r="K105" s="534"/>
      <c r="L105" s="413"/>
      <c r="M105" s="413"/>
      <c r="N105" s="376" t="str">
        <f>IF(N104=0,IF(L104=0,"","nouveau coût"),(L104-N104)/N104)</f>
        <v/>
      </c>
      <c r="O105" s="539" t="str">
        <f>IF(O104=0,"",(K104-O104)/O104)</f>
        <v/>
      </c>
      <c r="Q105" s="326"/>
      <c r="R105" s="220"/>
      <c r="S105" s="220"/>
      <c r="T105" s="220"/>
      <c r="U105" s="220"/>
    </row>
    <row r="106" spans="2:24" s="93" customFormat="1" ht="12.95" customHeight="1" x14ac:dyDescent="0.2">
      <c r="B106" s="92"/>
      <c r="C106" s="369"/>
      <c r="D106" s="412"/>
      <c r="E106" s="412"/>
      <c r="F106" s="412"/>
      <c r="G106" s="412"/>
      <c r="H106" s="412"/>
      <c r="I106" s="412"/>
      <c r="J106" s="415"/>
      <c r="K106" s="376" t="str">
        <f>IF(K105=0,"",(K104-K105)/K105)</f>
        <v/>
      </c>
      <c r="L106" s="413"/>
      <c r="M106" s="413"/>
      <c r="N106" s="427"/>
      <c r="O106" s="540"/>
      <c r="Q106" s="326"/>
      <c r="R106" s="220"/>
      <c r="S106" s="220"/>
      <c r="T106" s="220"/>
      <c r="U106" s="220"/>
    </row>
    <row r="107" spans="2:24" s="93" customFormat="1" ht="12.95" customHeight="1" x14ac:dyDescent="0.2">
      <c r="B107" s="324" t="s">
        <v>183</v>
      </c>
      <c r="C107" s="92"/>
      <c r="D107" s="92"/>
      <c r="E107" s="92"/>
      <c r="F107" s="92"/>
      <c r="G107" s="224"/>
      <c r="H107" s="92"/>
      <c r="I107" s="92"/>
      <c r="J107" s="217"/>
      <c r="K107" s="217"/>
      <c r="L107" s="217"/>
      <c r="M107" s="217"/>
      <c r="N107" s="425"/>
      <c r="O107" s="538"/>
      <c r="P107" s="117"/>
      <c r="Q107" s="326"/>
      <c r="R107" s="220"/>
      <c r="S107" s="220"/>
      <c r="T107" s="220"/>
      <c r="U107" s="220"/>
    </row>
    <row r="108" spans="2:24" s="93" customFormat="1" ht="12.95" customHeight="1" x14ac:dyDescent="0.2">
      <c r="B108" s="92"/>
      <c r="C108" s="328" t="s">
        <v>6</v>
      </c>
      <c r="D108" s="92"/>
      <c r="E108" s="328" t="s">
        <v>238</v>
      </c>
      <c r="F108" s="92"/>
      <c r="G108" s="224"/>
      <c r="H108" s="92"/>
      <c r="I108" s="92"/>
      <c r="J108" s="372" t="s">
        <v>181</v>
      </c>
      <c r="K108" s="373" t="s">
        <v>180</v>
      </c>
      <c r="L108" s="330" t="s">
        <v>182</v>
      </c>
      <c r="M108" s="499" t="s">
        <v>351</v>
      </c>
      <c r="N108" s="426"/>
      <c r="O108" s="538"/>
      <c r="P108" s="117"/>
      <c r="Q108" s="130" t="s">
        <v>225</v>
      </c>
      <c r="R108" s="220"/>
      <c r="S108" s="220"/>
      <c r="T108" s="220"/>
      <c r="U108" s="220"/>
    </row>
    <row r="109" spans="2:24" s="93" customFormat="1" ht="12.95" customHeight="1" x14ac:dyDescent="0.2">
      <c r="B109" s="92"/>
      <c r="C109" s="680"/>
      <c r="D109" s="681"/>
      <c r="E109" s="674"/>
      <c r="F109" s="675"/>
      <c r="G109" s="675"/>
      <c r="H109" s="675"/>
      <c r="I109" s="676"/>
      <c r="J109" s="378"/>
      <c r="K109" s="341"/>
      <c r="L109" s="580">
        <f t="shared" ref="L109:L115" si="1">J109*K109</f>
        <v>0</v>
      </c>
      <c r="M109" s="503"/>
      <c r="N109" s="426"/>
      <c r="O109" s="831" t="s">
        <v>352</v>
      </c>
      <c r="P109" s="117"/>
      <c r="Q109" s="377" t="s">
        <v>220</v>
      </c>
      <c r="R109" s="220"/>
      <c r="S109" s="220"/>
      <c r="T109" s="220"/>
      <c r="U109" s="220"/>
      <c r="W109" s="116"/>
      <c r="X109" s="116"/>
    </row>
    <row r="110" spans="2:24" s="93" customFormat="1" ht="12.75" customHeight="1" x14ac:dyDescent="0.2">
      <c r="B110" s="92"/>
      <c r="C110" s="680"/>
      <c r="D110" s="681"/>
      <c r="E110" s="674"/>
      <c r="F110" s="675"/>
      <c r="G110" s="675"/>
      <c r="H110" s="675"/>
      <c r="I110" s="676"/>
      <c r="J110" s="378"/>
      <c r="K110" s="341"/>
      <c r="L110" s="580">
        <f t="shared" si="1"/>
        <v>0</v>
      </c>
      <c r="M110" s="503"/>
      <c r="N110" s="827" t="s">
        <v>353</v>
      </c>
      <c r="O110" s="831"/>
      <c r="P110" s="117"/>
      <c r="Q110" s="377" t="s">
        <v>221</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03"/>
      <c r="N111" s="700"/>
      <c r="O111" s="831"/>
      <c r="P111" s="117"/>
      <c r="Q111" s="377" t="s">
        <v>222</v>
      </c>
      <c r="R111" s="220"/>
      <c r="S111" s="220"/>
      <c r="T111" s="220"/>
      <c r="U111" s="220"/>
    </row>
    <row r="112" spans="2:24" s="93" customFormat="1" ht="12.75" customHeight="1" x14ac:dyDescent="0.2">
      <c r="B112" s="92"/>
      <c r="C112" s="680"/>
      <c r="D112" s="681"/>
      <c r="E112" s="674"/>
      <c r="F112" s="675"/>
      <c r="G112" s="675"/>
      <c r="H112" s="675"/>
      <c r="I112" s="676"/>
      <c r="J112" s="378"/>
      <c r="K112" s="341"/>
      <c r="L112" s="580">
        <f t="shared" si="1"/>
        <v>0</v>
      </c>
      <c r="M112" s="503"/>
      <c r="N112" s="700"/>
      <c r="O112" s="831"/>
      <c r="P112" s="117"/>
      <c r="Q112" s="377" t="s">
        <v>223</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03"/>
      <c r="N113" s="700"/>
      <c r="O113" s="831"/>
      <c r="P113" s="117"/>
      <c r="Q113" s="377" t="s">
        <v>224</v>
      </c>
      <c r="R113" s="220"/>
      <c r="S113" s="220"/>
      <c r="T113" s="220"/>
      <c r="U113" s="220"/>
    </row>
    <row r="114" spans="2:21" s="93" customFormat="1" ht="12.95" customHeight="1" x14ac:dyDescent="0.2">
      <c r="B114" s="92"/>
      <c r="C114" s="680"/>
      <c r="D114" s="681"/>
      <c r="E114" s="674"/>
      <c r="F114" s="675"/>
      <c r="G114" s="675"/>
      <c r="H114" s="675"/>
      <c r="I114" s="676"/>
      <c r="J114" s="378"/>
      <c r="K114" s="341"/>
      <c r="L114" s="580">
        <f t="shared" si="1"/>
        <v>0</v>
      </c>
      <c r="M114" s="503"/>
      <c r="N114" s="700"/>
      <c r="O114" s="831"/>
      <c r="P114" s="117"/>
      <c r="Q114" s="377" t="s">
        <v>8</v>
      </c>
      <c r="R114" s="220"/>
      <c r="S114" s="220"/>
      <c r="T114" s="220"/>
      <c r="U114" s="220"/>
    </row>
    <row r="115" spans="2:21" s="93" customFormat="1" ht="12.95" customHeight="1" thickBot="1" x14ac:dyDescent="0.25">
      <c r="B115" s="92"/>
      <c r="C115" s="680"/>
      <c r="D115" s="681"/>
      <c r="E115" s="674"/>
      <c r="F115" s="675"/>
      <c r="G115" s="675"/>
      <c r="H115" s="675"/>
      <c r="I115" s="676"/>
      <c r="J115" s="541"/>
      <c r="K115" s="341"/>
      <c r="L115" s="581">
        <f t="shared" si="1"/>
        <v>0</v>
      </c>
      <c r="M115" s="501"/>
      <c r="N115" s="828"/>
      <c r="O115" s="832"/>
      <c r="P115" s="117"/>
      <c r="R115" s="220"/>
      <c r="S115" s="220"/>
      <c r="T115" s="220"/>
      <c r="U115" s="220"/>
    </row>
    <row r="116" spans="2:21" s="93" customFormat="1" ht="12.95" customHeight="1" thickTop="1" x14ac:dyDescent="0.2">
      <c r="B116" s="92"/>
      <c r="C116" s="677" t="s">
        <v>179</v>
      </c>
      <c r="D116" s="678"/>
      <c r="E116" s="678"/>
      <c r="F116" s="678"/>
      <c r="G116" s="678"/>
      <c r="H116" s="678"/>
      <c r="I116" s="679"/>
      <c r="J116" s="536"/>
      <c r="K116" s="582">
        <f>SUM(K109:K115)</f>
        <v>0</v>
      </c>
      <c r="L116" s="578">
        <f>ROUND(SUM(L109:L115),0)</f>
        <v>0</v>
      </c>
      <c r="M116" s="579">
        <f>L116</f>
        <v>0</v>
      </c>
      <c r="N116" s="591">
        <v>0</v>
      </c>
      <c r="O116" s="592">
        <v>0</v>
      </c>
      <c r="P116" s="117"/>
      <c r="R116" s="220"/>
      <c r="S116" s="220"/>
      <c r="T116" s="220"/>
      <c r="U116" s="220"/>
    </row>
    <row r="117" spans="2:21" s="93" customFormat="1" ht="12.95" customHeight="1" x14ac:dyDescent="0.2">
      <c r="B117" s="92"/>
      <c r="C117" s="369"/>
      <c r="D117" s="412"/>
      <c r="E117" s="412"/>
      <c r="F117" s="412"/>
      <c r="G117" s="412"/>
      <c r="H117" s="412"/>
      <c r="I117" s="412"/>
      <c r="J117" s="414"/>
      <c r="K117" s="542"/>
      <c r="L117" s="413"/>
      <c r="M117" s="413"/>
      <c r="N117" s="376" t="str">
        <f>IF(N116=0,IF(L116=0,"","nouveau coût"),(L116-N116)/N116)</f>
        <v/>
      </c>
      <c r="O117" s="325" t="str">
        <f>IF(O116=0,"",(K116-O116)/O116)</f>
        <v/>
      </c>
      <c r="P117" s="117"/>
      <c r="R117" s="220"/>
      <c r="S117" s="220"/>
      <c r="T117" s="220"/>
      <c r="U117" s="220"/>
    </row>
    <row r="118" spans="2:21" s="93" customFormat="1" ht="12.95" customHeight="1" x14ac:dyDescent="0.2">
      <c r="B118" s="92"/>
      <c r="C118" s="369"/>
      <c r="D118" s="412"/>
      <c r="E118" s="412"/>
      <c r="F118" s="412"/>
      <c r="G118" s="412"/>
      <c r="H118" s="412"/>
      <c r="I118" s="412"/>
      <c r="J118" s="415"/>
      <c r="K118" s="376"/>
      <c r="L118" s="413"/>
      <c r="M118" s="413"/>
      <c r="N118" s="827" t="s">
        <v>353</v>
      </c>
      <c r="O118" s="829" t="s">
        <v>241</v>
      </c>
      <c r="P118" s="117"/>
      <c r="R118" s="220"/>
      <c r="S118" s="220"/>
      <c r="T118" s="220"/>
      <c r="U118" s="220"/>
    </row>
    <row r="119" spans="2:21" s="93" customFormat="1" ht="12.95" customHeight="1" x14ac:dyDescent="0.2">
      <c r="B119" s="324" t="s">
        <v>184</v>
      </c>
      <c r="C119" s="92"/>
      <c r="D119" s="92"/>
      <c r="E119" s="92"/>
      <c r="F119" s="92"/>
      <c r="G119" s="224"/>
      <c r="H119" s="92"/>
      <c r="I119" s="92"/>
      <c r="J119" s="217"/>
      <c r="K119" s="217"/>
      <c r="L119" s="217"/>
      <c r="M119" s="217"/>
      <c r="N119" s="700"/>
      <c r="O119" s="830"/>
      <c r="P119" s="117"/>
      <c r="Q119" s="326"/>
      <c r="R119" s="220"/>
      <c r="S119" s="220"/>
      <c r="T119" s="220"/>
      <c r="U119" s="220"/>
    </row>
    <row r="120" spans="2:21" s="93" customFormat="1" ht="12.95" customHeight="1" x14ac:dyDescent="0.2">
      <c r="B120" s="92"/>
      <c r="C120" s="328" t="s">
        <v>6</v>
      </c>
      <c r="D120" s="92"/>
      <c r="E120" s="328" t="s">
        <v>238</v>
      </c>
      <c r="F120" s="92"/>
      <c r="G120" s="224"/>
      <c r="H120" s="92"/>
      <c r="I120" s="92"/>
      <c r="J120" s="372" t="s">
        <v>181</v>
      </c>
      <c r="K120" s="373" t="s">
        <v>180</v>
      </c>
      <c r="L120" s="330" t="s">
        <v>182</v>
      </c>
      <c r="M120" s="499" t="s">
        <v>351</v>
      </c>
      <c r="N120" s="700"/>
      <c r="O120" s="830"/>
      <c r="P120" s="117"/>
      <c r="Q120" s="326"/>
      <c r="R120" s="13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03"/>
      <c r="N121" s="700"/>
      <c r="O121" s="830"/>
      <c r="P121" s="117"/>
      <c r="Q121" s="326"/>
      <c r="R121" s="220"/>
      <c r="S121" s="220"/>
      <c r="T121" s="220"/>
      <c r="U121" s="220"/>
    </row>
    <row r="122" spans="2:21" s="93" customFormat="1" ht="12.95" customHeight="1" x14ac:dyDescent="0.2">
      <c r="B122" s="92"/>
      <c r="C122" s="680"/>
      <c r="D122" s="681"/>
      <c r="E122" s="674"/>
      <c r="F122" s="675"/>
      <c r="G122" s="675"/>
      <c r="H122" s="675"/>
      <c r="I122" s="676"/>
      <c r="J122" s="338"/>
      <c r="K122" s="341"/>
      <c r="L122" s="580">
        <f>J122*K122</f>
        <v>0</v>
      </c>
      <c r="M122" s="503"/>
      <c r="N122" s="700"/>
      <c r="O122" s="830"/>
      <c r="P122" s="117"/>
      <c r="Q122" s="326"/>
      <c r="R122" s="220"/>
      <c r="S122" s="220"/>
      <c r="T122" s="220"/>
      <c r="U122" s="220"/>
    </row>
    <row r="123" spans="2:21" s="93" customFormat="1" ht="12.95" customHeight="1" thickBot="1" x14ac:dyDescent="0.25">
      <c r="B123" s="92"/>
      <c r="C123" s="680"/>
      <c r="D123" s="681"/>
      <c r="E123" s="674"/>
      <c r="F123" s="675"/>
      <c r="G123" s="675"/>
      <c r="H123" s="675"/>
      <c r="I123" s="676"/>
      <c r="J123" s="338"/>
      <c r="K123" s="341"/>
      <c r="L123" s="581">
        <f>J123*K123</f>
        <v>0</v>
      </c>
      <c r="M123" s="501"/>
      <c r="N123" s="828"/>
      <c r="O123" s="830"/>
      <c r="P123" s="117"/>
      <c r="Q123" s="326"/>
      <c r="R123" s="220"/>
      <c r="S123" s="220"/>
      <c r="T123" s="220"/>
      <c r="U123" s="220"/>
    </row>
    <row r="124" spans="2:21" s="93" customFormat="1" ht="12.75" customHeight="1" thickTop="1" x14ac:dyDescent="0.2">
      <c r="B124" s="92"/>
      <c r="C124" s="677" t="s">
        <v>179</v>
      </c>
      <c r="D124" s="678"/>
      <c r="E124" s="678"/>
      <c r="F124" s="678"/>
      <c r="G124" s="678"/>
      <c r="H124" s="678"/>
      <c r="I124" s="679"/>
      <c r="J124" s="217"/>
      <c r="K124" s="582">
        <f>SUM(K121:K123)</f>
        <v>0</v>
      </c>
      <c r="L124" s="578">
        <f>ROUND(SUM(L121:L123),0)</f>
        <v>0</v>
      </c>
      <c r="M124" s="579">
        <v>0</v>
      </c>
      <c r="N124" s="591">
        <v>0</v>
      </c>
      <c r="O124" s="592">
        <v>0</v>
      </c>
      <c r="P124" s="117"/>
      <c r="Q124" s="326"/>
      <c r="R124" s="220"/>
      <c r="S124" s="220"/>
      <c r="T124" s="220"/>
      <c r="U124" s="220"/>
    </row>
    <row r="125" spans="2:21" s="93" customFormat="1" ht="12.75" customHeight="1" x14ac:dyDescent="0.2">
      <c r="B125" s="92"/>
      <c r="C125" s="369"/>
      <c r="D125" s="412"/>
      <c r="E125" s="412"/>
      <c r="F125" s="412"/>
      <c r="G125" s="412"/>
      <c r="H125" s="412"/>
      <c r="I125" s="412"/>
      <c r="J125" s="414"/>
      <c r="K125" s="542"/>
      <c r="L125" s="413"/>
      <c r="M125" s="413"/>
      <c r="N125" s="376" t="str">
        <f>IF(N124=0,IF(L124=0,"","nouveau coût"),(L124-N124)/N124)</f>
        <v/>
      </c>
      <c r="O125" s="325" t="str">
        <f>IF(O124=0,"",(K124-O124)/O124)</f>
        <v/>
      </c>
      <c r="P125" s="117"/>
      <c r="Q125" s="326"/>
      <c r="R125" s="220"/>
      <c r="S125" s="220"/>
      <c r="T125" s="220"/>
      <c r="U125" s="220"/>
    </row>
    <row r="126" spans="2:21" s="93" customFormat="1" ht="12.75" customHeight="1" x14ac:dyDescent="0.2">
      <c r="B126" s="92"/>
      <c r="C126" s="369"/>
      <c r="D126" s="412"/>
      <c r="E126" s="412"/>
      <c r="F126" s="412"/>
      <c r="G126" s="412"/>
      <c r="H126" s="412"/>
      <c r="I126" s="412"/>
      <c r="J126" s="415"/>
      <c r="K126" s="376"/>
      <c r="L126" s="413"/>
      <c r="M126" s="413"/>
      <c r="N126" s="427"/>
      <c r="O126" s="538"/>
      <c r="P126" s="117"/>
      <c r="Q126" s="326"/>
      <c r="R126" s="220"/>
      <c r="S126" s="220"/>
      <c r="T126" s="220"/>
      <c r="U126" s="220"/>
    </row>
    <row r="127" spans="2:21" s="93" customFormat="1" ht="12.95" customHeight="1" x14ac:dyDescent="0.2">
      <c r="B127" s="324" t="s">
        <v>7</v>
      </c>
      <c r="C127" s="92"/>
      <c r="D127" s="92"/>
      <c r="E127" s="92"/>
      <c r="F127" s="92"/>
      <c r="G127" s="224"/>
      <c r="H127" s="92"/>
      <c r="I127" s="92"/>
      <c r="J127" s="217"/>
      <c r="K127" s="217"/>
      <c r="L127" s="217"/>
      <c r="M127" s="217"/>
      <c r="N127" s="827" t="s">
        <v>353</v>
      </c>
      <c r="O127" s="538"/>
      <c r="P127" s="117"/>
      <c r="Q127" s="326"/>
      <c r="R127" s="220"/>
      <c r="S127" s="220"/>
      <c r="T127" s="220"/>
      <c r="U127" s="220"/>
    </row>
    <row r="128" spans="2:21" s="93" customFormat="1" ht="12.95" customHeight="1" x14ac:dyDescent="0.2">
      <c r="B128" s="92"/>
      <c r="C128" s="328" t="s">
        <v>4</v>
      </c>
      <c r="D128" s="92"/>
      <c r="E128" s="92"/>
      <c r="F128" s="92"/>
      <c r="G128" s="224"/>
      <c r="H128" s="92"/>
      <c r="I128" s="92"/>
      <c r="J128" s="217"/>
      <c r="K128" s="217"/>
      <c r="L128" s="329" t="s">
        <v>182</v>
      </c>
      <c r="M128" s="499" t="s">
        <v>351</v>
      </c>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503"/>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503"/>
      <c r="N130" s="700"/>
      <c r="O130" s="538"/>
      <c r="P130" s="117"/>
      <c r="Q130" s="326"/>
      <c r="R130" s="220"/>
      <c r="S130" s="220"/>
      <c r="T130" s="220"/>
      <c r="U130" s="220"/>
    </row>
    <row r="131" spans="2:21" s="93" customFormat="1" ht="12.95" customHeight="1" x14ac:dyDescent="0.2">
      <c r="B131" s="92"/>
      <c r="C131" s="344"/>
      <c r="D131" s="345"/>
      <c r="E131" s="345"/>
      <c r="F131" s="345"/>
      <c r="G131" s="345"/>
      <c r="H131" s="345"/>
      <c r="I131" s="337"/>
      <c r="J131" s="217"/>
      <c r="K131" s="217"/>
      <c r="L131" s="339"/>
      <c r="M131" s="503"/>
      <c r="N131" s="700"/>
      <c r="O131" s="538"/>
      <c r="P131" s="117"/>
      <c r="Q131" s="326"/>
      <c r="R131" s="220"/>
      <c r="S131" s="220"/>
      <c r="T131" s="220"/>
      <c r="U131" s="220"/>
    </row>
    <row r="132" spans="2:21" s="93" customFormat="1" ht="12.95" customHeight="1" thickBot="1" x14ac:dyDescent="0.25">
      <c r="B132" s="92"/>
      <c r="C132" s="346"/>
      <c r="D132" s="347"/>
      <c r="E132" s="347"/>
      <c r="F132" s="347"/>
      <c r="G132" s="347"/>
      <c r="H132" s="347"/>
      <c r="I132" s="348"/>
      <c r="J132" s="217"/>
      <c r="K132" s="217"/>
      <c r="L132" s="340"/>
      <c r="M132" s="501"/>
      <c r="N132" s="828"/>
      <c r="O132" s="538"/>
      <c r="P132" s="117"/>
      <c r="Q132" s="326"/>
      <c r="R132" s="220"/>
      <c r="S132" s="220"/>
      <c r="T132" s="220"/>
      <c r="U132" s="220"/>
    </row>
    <row r="133" spans="2:21" s="93" customFormat="1" ht="12.95" customHeight="1" thickTop="1" x14ac:dyDescent="0.2">
      <c r="B133" s="92"/>
      <c r="C133" s="349" t="s">
        <v>179</v>
      </c>
      <c r="D133" s="350"/>
      <c r="E133" s="350"/>
      <c r="F133" s="350"/>
      <c r="G133" s="350"/>
      <c r="H133" s="350"/>
      <c r="I133" s="351"/>
      <c r="J133" s="217"/>
      <c r="K133" s="217"/>
      <c r="L133" s="578">
        <f>ROUND(SUM(L129:L132),0)</f>
        <v>0</v>
      </c>
      <c r="M133" s="579">
        <f>L133</f>
        <v>0</v>
      </c>
      <c r="N133" s="594">
        <v>0</v>
      </c>
      <c r="O133" s="538"/>
      <c r="P133" s="117"/>
      <c r="Q133" s="326"/>
      <c r="R133" s="220"/>
      <c r="S133" s="220"/>
      <c r="T133" s="220"/>
      <c r="U133" s="220"/>
    </row>
    <row r="134" spans="2:21" s="93" customFormat="1" ht="12.95" customHeight="1" x14ac:dyDescent="0.2">
      <c r="B134" s="92"/>
      <c r="C134" s="369"/>
      <c r="D134" s="369"/>
      <c r="E134" s="369"/>
      <c r="F134" s="369"/>
      <c r="G134" s="369"/>
      <c r="H134" s="369"/>
      <c r="I134" s="369"/>
      <c r="J134" s="217"/>
      <c r="K134" s="217"/>
      <c r="L134" s="413"/>
      <c r="M134" s="413"/>
      <c r="N134" s="376" t="str">
        <f>IF(N133=0,IF(L133=0,"","nouveau coût"),(L133-N133)/N133)</f>
        <v/>
      </c>
      <c r="O134" s="325"/>
      <c r="P134" s="117"/>
      <c r="Q134" s="326"/>
      <c r="R134" s="220"/>
      <c r="S134" s="220"/>
      <c r="T134" s="220"/>
      <c r="U134" s="220"/>
    </row>
    <row r="135" spans="2:21" s="93" customFormat="1" ht="12.95" customHeight="1" x14ac:dyDescent="0.2">
      <c r="B135" s="324" t="s">
        <v>190</v>
      </c>
      <c r="C135" s="92"/>
      <c r="D135" s="92"/>
      <c r="E135" s="92"/>
      <c r="F135" s="92"/>
      <c r="G135" s="224"/>
      <c r="H135" s="92"/>
      <c r="I135" s="92"/>
      <c r="J135" s="217"/>
      <c r="K135" s="217"/>
      <c r="L135" s="217"/>
      <c r="M135" s="217"/>
      <c r="N135" s="823" t="s">
        <v>354</v>
      </c>
      <c r="O135" s="538"/>
      <c r="P135" s="117"/>
      <c r="Q135" s="326"/>
      <c r="R135" s="220"/>
      <c r="S135" s="220"/>
      <c r="T135" s="220"/>
      <c r="U135" s="220"/>
    </row>
    <row r="136" spans="2:21" s="93" customFormat="1" ht="12.95" customHeight="1" x14ac:dyDescent="0.2">
      <c r="B136" s="92"/>
      <c r="C136" s="328" t="s">
        <v>4</v>
      </c>
      <c r="D136" s="92"/>
      <c r="E136" s="92"/>
      <c r="F136" s="92"/>
      <c r="G136" s="224"/>
      <c r="H136" s="92"/>
      <c r="I136" s="92"/>
      <c r="J136" s="217"/>
      <c r="K136" s="217"/>
      <c r="L136" s="329" t="s">
        <v>182</v>
      </c>
      <c r="M136" s="499" t="s">
        <v>351</v>
      </c>
      <c r="N136" s="824"/>
      <c r="O136" s="538"/>
      <c r="P136" s="117"/>
      <c r="Q136" s="326"/>
      <c r="R136" s="220"/>
      <c r="S136" s="220"/>
      <c r="T136" s="220"/>
      <c r="U136" s="220"/>
    </row>
    <row r="137" spans="2:21" s="93" customFormat="1" ht="12.95" customHeight="1" x14ac:dyDescent="0.2">
      <c r="B137" s="92"/>
      <c r="C137" s="444" t="s">
        <v>205</v>
      </c>
      <c r="D137" s="445"/>
      <c r="E137" s="445"/>
      <c r="F137" s="445"/>
      <c r="G137" s="445"/>
      <c r="H137" s="445"/>
      <c r="I137" s="446"/>
      <c r="J137" s="217"/>
      <c r="K137" s="217"/>
      <c r="L137" s="339"/>
      <c r="M137" s="503"/>
      <c r="N137" s="824"/>
      <c r="O137" s="538"/>
      <c r="P137" s="117"/>
      <c r="Q137" s="326"/>
      <c r="R137" s="220"/>
      <c r="S137" s="220"/>
      <c r="T137" s="220"/>
      <c r="U137" s="220"/>
    </row>
    <row r="138" spans="2:21" s="93" customFormat="1" ht="12.95" customHeight="1" x14ac:dyDescent="0.2">
      <c r="B138" s="92"/>
      <c r="C138" s="444" t="s">
        <v>226</v>
      </c>
      <c r="D138" s="445"/>
      <c r="E138" s="445"/>
      <c r="F138" s="445"/>
      <c r="G138" s="445"/>
      <c r="H138" s="445"/>
      <c r="I138" s="446"/>
      <c r="J138" s="217"/>
      <c r="K138" s="217"/>
      <c r="L138" s="339"/>
      <c r="M138" s="503"/>
      <c r="N138" s="824"/>
      <c r="O138" s="538"/>
      <c r="P138" s="117"/>
      <c r="Q138" s="326"/>
      <c r="R138" s="220"/>
      <c r="S138" s="220"/>
      <c r="T138" s="220"/>
      <c r="U138" s="220"/>
    </row>
    <row r="139" spans="2:21" s="93" customFormat="1" ht="12.95" customHeight="1" thickBot="1" x14ac:dyDescent="0.25">
      <c r="B139" s="92"/>
      <c r="C139" s="447" t="s">
        <v>204</v>
      </c>
      <c r="D139" s="448"/>
      <c r="E139" s="448"/>
      <c r="F139" s="448"/>
      <c r="G139" s="448"/>
      <c r="H139" s="448"/>
      <c r="I139" s="449"/>
      <c r="J139" s="217"/>
      <c r="K139" s="217"/>
      <c r="L139" s="340"/>
      <c r="M139" s="501"/>
      <c r="N139" s="825"/>
      <c r="O139" s="538"/>
      <c r="P139" s="117"/>
      <c r="Q139" s="326"/>
      <c r="R139" s="220"/>
      <c r="S139" s="220"/>
      <c r="T139" s="220"/>
      <c r="U139" s="220"/>
    </row>
    <row r="140" spans="2:21" s="93" customFormat="1" ht="12.95" customHeight="1" thickTop="1" x14ac:dyDescent="0.2">
      <c r="B140" s="92"/>
      <c r="C140" s="349" t="s">
        <v>179</v>
      </c>
      <c r="D140" s="350"/>
      <c r="E140" s="350"/>
      <c r="F140" s="350"/>
      <c r="G140" s="350"/>
      <c r="H140" s="350"/>
      <c r="I140" s="351"/>
      <c r="J140" s="217"/>
      <c r="K140" s="217"/>
      <c r="L140" s="578">
        <f>ROUND(SUM(L137:L139),0)</f>
        <v>0</v>
      </c>
      <c r="M140" s="579">
        <f>L140</f>
        <v>0</v>
      </c>
      <c r="N140" s="594">
        <v>0</v>
      </c>
      <c r="O140" s="538"/>
      <c r="P140" s="117"/>
      <c r="Q140" s="326"/>
      <c r="R140" s="220"/>
      <c r="S140" s="220"/>
      <c r="T140" s="220"/>
      <c r="U140" s="220"/>
    </row>
    <row r="141" spans="2:21" s="93" customFormat="1" ht="12.95" customHeight="1" x14ac:dyDescent="0.2">
      <c r="B141" s="92"/>
      <c r="C141" s="369"/>
      <c r="D141" s="369"/>
      <c r="E141" s="369"/>
      <c r="F141" s="369"/>
      <c r="G141" s="369"/>
      <c r="H141" s="369"/>
      <c r="I141" s="369"/>
      <c r="J141" s="217"/>
      <c r="K141" s="217"/>
      <c r="L141" s="413"/>
      <c r="M141" s="413"/>
      <c r="N141" s="376" t="str">
        <f>IF(N140=0,IF(L140=0,"","nouveau coût"),(L140-N140)/N140)</f>
        <v/>
      </c>
      <c r="O141" s="325"/>
      <c r="P141" s="117"/>
      <c r="Q141" s="326"/>
      <c r="R141" s="220"/>
      <c r="S141" s="220"/>
      <c r="T141" s="220"/>
      <c r="U141" s="220"/>
    </row>
    <row r="142" spans="2:21" s="93" customFormat="1" ht="12.95" customHeight="1" x14ac:dyDescent="0.2">
      <c r="B142" s="324" t="s">
        <v>236</v>
      </c>
      <c r="C142" s="92"/>
      <c r="D142" s="92"/>
      <c r="E142" s="92"/>
      <c r="F142" s="92"/>
      <c r="G142" s="224"/>
      <c r="H142" s="92"/>
      <c r="I142" s="92"/>
      <c r="J142" s="217"/>
      <c r="K142" s="217"/>
      <c r="L142" s="217"/>
      <c r="M142" s="217"/>
      <c r="N142" s="425"/>
      <c r="O142" s="538"/>
      <c r="P142" s="117"/>
      <c r="Q142" s="326"/>
      <c r="R142" s="220"/>
      <c r="S142" s="220"/>
      <c r="T142" s="220"/>
      <c r="U142" s="220"/>
    </row>
    <row r="143" spans="2:21" s="93" customFormat="1" ht="12.95" customHeight="1" x14ac:dyDescent="0.2">
      <c r="B143" s="92"/>
      <c r="C143" s="328" t="s">
        <v>4</v>
      </c>
      <c r="D143" s="92"/>
      <c r="E143" s="92"/>
      <c r="F143" s="92"/>
      <c r="G143" s="224"/>
      <c r="H143" s="92"/>
      <c r="I143" s="92"/>
      <c r="J143" s="217"/>
      <c r="K143" s="217"/>
      <c r="L143" s="329" t="s">
        <v>182</v>
      </c>
      <c r="M143" s="499" t="s">
        <v>351</v>
      </c>
      <c r="N143" s="827" t="s">
        <v>353</v>
      </c>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503"/>
      <c r="N144" s="700"/>
      <c r="O144" s="538"/>
      <c r="P144" s="117"/>
      <c r="Q144" s="326"/>
      <c r="R144" s="220"/>
      <c r="S144" s="220"/>
      <c r="T144" s="220"/>
      <c r="U144" s="220"/>
    </row>
    <row r="145" spans="2:21" s="93" customFormat="1" ht="12.95" customHeight="1" x14ac:dyDescent="0.2">
      <c r="B145" s="92"/>
      <c r="C145" s="344"/>
      <c r="D145" s="345"/>
      <c r="E145" s="345"/>
      <c r="F145" s="345"/>
      <c r="G145" s="345"/>
      <c r="H145" s="345"/>
      <c r="I145" s="337"/>
      <c r="J145" s="217"/>
      <c r="K145" s="217"/>
      <c r="L145" s="339"/>
      <c r="M145" s="503"/>
      <c r="N145" s="700"/>
      <c r="O145" s="538"/>
      <c r="P145" s="117"/>
      <c r="Q145" s="326"/>
      <c r="R145" s="220"/>
      <c r="S145" s="220"/>
      <c r="T145" s="220"/>
      <c r="U145" s="220"/>
    </row>
    <row r="146" spans="2:21" s="93" customFormat="1" ht="12.95" customHeight="1" x14ac:dyDescent="0.2">
      <c r="B146" s="92"/>
      <c r="C146" s="344"/>
      <c r="D146" s="345"/>
      <c r="E146" s="345"/>
      <c r="F146" s="345"/>
      <c r="G146" s="345"/>
      <c r="H146" s="345"/>
      <c r="I146" s="337"/>
      <c r="J146" s="217"/>
      <c r="K146" s="217"/>
      <c r="L146" s="339"/>
      <c r="M146" s="503"/>
      <c r="N146" s="700"/>
      <c r="O146" s="538"/>
      <c r="P146" s="117"/>
      <c r="Q146" s="326"/>
      <c r="R146" s="220"/>
      <c r="S146" s="220"/>
      <c r="T146" s="220"/>
      <c r="U146" s="220"/>
    </row>
    <row r="147" spans="2:21" s="93" customFormat="1" ht="12.95" customHeight="1" x14ac:dyDescent="0.2">
      <c r="B147" s="92"/>
      <c r="C147" s="344"/>
      <c r="D147" s="345"/>
      <c r="E147" s="345"/>
      <c r="F147" s="345"/>
      <c r="G147" s="345"/>
      <c r="H147" s="345"/>
      <c r="I147" s="337"/>
      <c r="J147" s="217"/>
      <c r="K147" s="217"/>
      <c r="L147" s="339"/>
      <c r="M147" s="503"/>
      <c r="N147" s="700"/>
      <c r="O147" s="538"/>
      <c r="P147" s="117"/>
      <c r="Q147" s="326"/>
      <c r="R147" s="220"/>
      <c r="S147" s="220"/>
      <c r="T147" s="220"/>
      <c r="U147" s="220"/>
    </row>
    <row r="148" spans="2:21" s="93" customFormat="1" ht="12.95" customHeight="1" thickBot="1" x14ac:dyDescent="0.25">
      <c r="B148" s="92"/>
      <c r="C148" s="346"/>
      <c r="D148" s="347"/>
      <c r="E148" s="347"/>
      <c r="F148" s="347"/>
      <c r="G148" s="347"/>
      <c r="H148" s="347"/>
      <c r="I148" s="348"/>
      <c r="J148" s="217"/>
      <c r="K148" s="217"/>
      <c r="L148" s="340"/>
      <c r="M148" s="501"/>
      <c r="N148" s="828"/>
      <c r="O148" s="538"/>
      <c r="P148" s="117"/>
      <c r="Q148" s="326"/>
      <c r="R148" s="220"/>
      <c r="S148" s="220"/>
      <c r="T148" s="220"/>
      <c r="U148" s="220"/>
    </row>
    <row r="149" spans="2:21" s="93" customFormat="1" ht="12.95" customHeight="1" thickTop="1" x14ac:dyDescent="0.2">
      <c r="B149" s="92"/>
      <c r="C149" s="349" t="s">
        <v>179</v>
      </c>
      <c r="D149" s="350"/>
      <c r="E149" s="350"/>
      <c r="F149" s="350"/>
      <c r="G149" s="350"/>
      <c r="H149" s="350"/>
      <c r="I149" s="351"/>
      <c r="J149" s="217"/>
      <c r="K149" s="217"/>
      <c r="L149" s="578">
        <f>ROUND(SUM(L144:L148),0)</f>
        <v>0</v>
      </c>
      <c r="M149" s="579">
        <f>L149</f>
        <v>0</v>
      </c>
      <c r="N149" s="594">
        <v>0</v>
      </c>
      <c r="O149" s="538"/>
      <c r="P149" s="117"/>
      <c r="Q149" s="326"/>
      <c r="R149" s="220"/>
      <c r="S149" s="220"/>
      <c r="T149" s="220"/>
      <c r="U149" s="220"/>
    </row>
    <row r="150" spans="2:21" s="93" customFormat="1" ht="12.95" customHeight="1" x14ac:dyDescent="0.2">
      <c r="B150" s="92"/>
      <c r="C150" s="369"/>
      <c r="D150" s="369"/>
      <c r="E150" s="369"/>
      <c r="F150" s="369"/>
      <c r="G150" s="369"/>
      <c r="H150" s="369"/>
      <c r="I150" s="369"/>
      <c r="J150" s="217"/>
      <c r="K150" s="217"/>
      <c r="L150" s="413"/>
      <c r="M150" s="413"/>
      <c r="N150" s="376" t="str">
        <f>IF(N149=0,IF(L149=0,"","nouveau coût"),(L149-N149)/N149)</f>
        <v/>
      </c>
      <c r="O150" s="325"/>
      <c r="P150" s="117"/>
      <c r="Q150" s="326"/>
      <c r="R150" s="220"/>
      <c r="S150" s="220"/>
      <c r="T150" s="220"/>
      <c r="U150" s="220"/>
    </row>
    <row r="151" spans="2:21" s="93" customFormat="1" ht="12.95" customHeight="1" x14ac:dyDescent="0.2">
      <c r="B151" s="324" t="s">
        <v>191</v>
      </c>
      <c r="C151" s="92"/>
      <c r="D151" s="92"/>
      <c r="E151" s="92"/>
      <c r="F151" s="92"/>
      <c r="G151" s="224"/>
      <c r="H151" s="92"/>
      <c r="I151" s="92"/>
      <c r="J151" s="217"/>
      <c r="K151" s="217"/>
      <c r="L151" s="305"/>
      <c r="M151" s="305"/>
      <c r="N151" s="827" t="s">
        <v>353</v>
      </c>
      <c r="O151" s="538"/>
      <c r="P151" s="117"/>
      <c r="Q151" s="326"/>
      <c r="R151" s="220"/>
      <c r="S151" s="220"/>
      <c r="T151" s="220"/>
      <c r="U151" s="220"/>
    </row>
    <row r="152" spans="2:21" s="93" customFormat="1" ht="12.95" customHeight="1" x14ac:dyDescent="0.2">
      <c r="B152" s="92"/>
      <c r="C152" s="328" t="s">
        <v>4</v>
      </c>
      <c r="D152" s="92"/>
      <c r="E152" s="92"/>
      <c r="F152" s="92"/>
      <c r="G152" s="224"/>
      <c r="H152" s="92"/>
      <c r="I152" s="92"/>
      <c r="J152" s="367" t="s">
        <v>206</v>
      </c>
      <c r="K152" s="367" t="s">
        <v>207</v>
      </c>
      <c r="L152" s="329" t="s">
        <v>182</v>
      </c>
      <c r="M152" s="499" t="s">
        <v>351</v>
      </c>
      <c r="N152" s="700"/>
      <c r="O152" s="538"/>
      <c r="P152" s="117"/>
      <c r="Q152" s="326"/>
      <c r="R152" s="220"/>
      <c r="S152" s="220"/>
      <c r="T152" s="220"/>
      <c r="U152" s="220"/>
    </row>
    <row r="153" spans="2:21" s="93" customFormat="1" ht="12.95" customHeight="1" x14ac:dyDescent="0.2">
      <c r="B153" s="92"/>
      <c r="C153" s="344"/>
      <c r="D153" s="345"/>
      <c r="E153" s="345"/>
      <c r="F153" s="345"/>
      <c r="G153" s="345"/>
      <c r="H153" s="345"/>
      <c r="I153" s="337"/>
      <c r="J153" s="338"/>
      <c r="K153" s="339"/>
      <c r="L153" s="583">
        <f>J153*K153</f>
        <v>0</v>
      </c>
      <c r="M153" s="502"/>
      <c r="N153" s="700"/>
      <c r="O153" s="538"/>
      <c r="P153" s="117"/>
      <c r="Q153" s="326"/>
      <c r="R153" s="220"/>
      <c r="S153" s="220"/>
      <c r="T153" s="220"/>
      <c r="U153" s="220"/>
    </row>
    <row r="154" spans="2:21" s="93" customFormat="1" ht="12.95" customHeight="1" x14ac:dyDescent="0.2">
      <c r="B154" s="92"/>
      <c r="C154" s="344"/>
      <c r="D154" s="345"/>
      <c r="E154" s="345"/>
      <c r="F154" s="345"/>
      <c r="G154" s="345"/>
      <c r="H154" s="345"/>
      <c r="I154" s="337"/>
      <c r="J154" s="338"/>
      <c r="K154" s="339"/>
      <c r="L154" s="583">
        <f>J154*K154</f>
        <v>0</v>
      </c>
      <c r="M154" s="502"/>
      <c r="N154" s="700"/>
      <c r="O154" s="538"/>
      <c r="P154" s="117"/>
      <c r="Q154" s="326"/>
      <c r="R154" s="220"/>
      <c r="S154" s="220"/>
      <c r="T154" s="220"/>
      <c r="U154" s="220"/>
    </row>
    <row r="155" spans="2:21" s="93" customFormat="1" ht="12.95" customHeight="1" x14ac:dyDescent="0.2">
      <c r="B155" s="92"/>
      <c r="C155" s="344"/>
      <c r="D155" s="345"/>
      <c r="E155" s="345"/>
      <c r="F155" s="345"/>
      <c r="G155" s="345"/>
      <c r="H155" s="345"/>
      <c r="I155" s="337"/>
      <c r="J155" s="217"/>
      <c r="K155" s="217"/>
      <c r="L155" s="339"/>
      <c r="M155" s="503"/>
      <c r="N155" s="700"/>
      <c r="O155" s="538"/>
      <c r="P155" s="117"/>
      <c r="Q155" s="326"/>
      <c r="R155" s="220"/>
      <c r="S155" s="220"/>
      <c r="T155" s="220"/>
      <c r="U155" s="220"/>
    </row>
    <row r="156" spans="2:21" s="93" customFormat="1" ht="12.95" customHeight="1" thickBot="1" x14ac:dyDescent="0.25">
      <c r="B156" s="92"/>
      <c r="C156" s="346"/>
      <c r="D156" s="347"/>
      <c r="E156" s="347"/>
      <c r="F156" s="347"/>
      <c r="G156" s="347"/>
      <c r="H156" s="347"/>
      <c r="I156" s="348"/>
      <c r="J156" s="217"/>
      <c r="K156" s="217"/>
      <c r="L156" s="340"/>
      <c r="M156" s="501"/>
      <c r="N156" s="828"/>
      <c r="O156" s="538"/>
      <c r="P156" s="117"/>
      <c r="Q156" s="326"/>
      <c r="R156" s="220"/>
      <c r="S156" s="220"/>
      <c r="T156" s="220"/>
      <c r="U156" s="220"/>
    </row>
    <row r="157" spans="2:21" s="93" customFormat="1" ht="12.95" customHeight="1" thickTop="1" x14ac:dyDescent="0.2">
      <c r="B157" s="92"/>
      <c r="C157" s="349" t="s">
        <v>179</v>
      </c>
      <c r="D157" s="350"/>
      <c r="E157" s="350"/>
      <c r="F157" s="350"/>
      <c r="G157" s="350"/>
      <c r="H157" s="350"/>
      <c r="I157" s="351"/>
      <c r="J157" s="217"/>
      <c r="K157" s="217"/>
      <c r="L157" s="578">
        <f>ROUND(SUM(L153:L156),0)</f>
        <v>0</v>
      </c>
      <c r="M157" s="579">
        <f>L157</f>
        <v>0</v>
      </c>
      <c r="N157" s="594">
        <v>0</v>
      </c>
      <c r="O157" s="538"/>
      <c r="P157" s="117"/>
      <c r="Q157" s="326"/>
      <c r="R157" s="220"/>
      <c r="S157" s="220"/>
      <c r="T157" s="220"/>
      <c r="U157" s="220"/>
    </row>
    <row r="158" spans="2:21" s="93" customFormat="1" ht="12.95" customHeight="1" x14ac:dyDescent="0.2">
      <c r="B158" s="92"/>
      <c r="C158" s="369"/>
      <c r="D158" s="369"/>
      <c r="E158" s="369"/>
      <c r="F158" s="369"/>
      <c r="G158" s="369"/>
      <c r="H158" s="369"/>
      <c r="I158" s="369"/>
      <c r="J158" s="217"/>
      <c r="K158" s="217"/>
      <c r="L158" s="413"/>
      <c r="M158" s="413"/>
      <c r="N158" s="376" t="str">
        <f>IF(N157=0,IF(L157=0,"","nouveau coût"),(L157-N157)/N157)</f>
        <v/>
      </c>
      <c r="O158" s="325"/>
      <c r="P158" s="130" t="s">
        <v>245</v>
      </c>
      <c r="Q158" s="326"/>
      <c r="R158" s="220"/>
      <c r="S158" s="220"/>
      <c r="T158" s="220"/>
      <c r="U158" s="220"/>
    </row>
    <row r="159" spans="2:21" s="93" customFormat="1" ht="12.95" customHeight="1" x14ac:dyDescent="0.2">
      <c r="B159" s="324" t="s">
        <v>208</v>
      </c>
      <c r="C159" s="92"/>
      <c r="D159" s="92"/>
      <c r="E159" s="92"/>
      <c r="F159" s="92"/>
      <c r="G159" s="224"/>
      <c r="H159" s="92"/>
      <c r="I159" s="92"/>
      <c r="J159" s="217"/>
      <c r="K159" s="217"/>
      <c r="L159" s="305"/>
      <c r="M159" s="305"/>
      <c r="N159" s="823" t="s">
        <v>355</v>
      </c>
      <c r="O159" s="538"/>
      <c r="P159" s="117"/>
      <c r="Q159" s="326"/>
      <c r="R159" s="220"/>
      <c r="S159" s="220"/>
      <c r="T159" s="220"/>
      <c r="U159" s="220"/>
    </row>
    <row r="160" spans="2:21" s="93" customFormat="1" ht="12.95" customHeight="1" x14ac:dyDescent="0.2">
      <c r="B160" s="92"/>
      <c r="C160" s="328" t="s">
        <v>4</v>
      </c>
      <c r="D160" s="92"/>
      <c r="E160" s="92"/>
      <c r="F160" s="92"/>
      <c r="G160" s="224"/>
      <c r="H160" s="92"/>
      <c r="I160" s="92"/>
      <c r="J160" s="217"/>
      <c r="K160" s="367" t="s">
        <v>211</v>
      </c>
      <c r="L160" s="329" t="s">
        <v>182</v>
      </c>
      <c r="M160" s="499" t="s">
        <v>351</v>
      </c>
      <c r="N160" s="789"/>
      <c r="O160" s="538"/>
      <c r="P160" s="367" t="s">
        <v>211</v>
      </c>
      <c r="Q160" s="329" t="s">
        <v>182</v>
      </c>
      <c r="R160" s="220"/>
      <c r="S160" s="220"/>
      <c r="T160" s="220"/>
      <c r="U160" s="220"/>
    </row>
    <row r="161" spans="2:23" s="93" customFormat="1" ht="12.95" customHeight="1" thickBot="1" x14ac:dyDescent="0.25">
      <c r="B161" s="92"/>
      <c r="C161" s="682" t="s">
        <v>365</v>
      </c>
      <c r="D161" s="683"/>
      <c r="E161" s="683"/>
      <c r="F161" s="683"/>
      <c r="G161" s="683"/>
      <c r="H161" s="683"/>
      <c r="I161" s="684"/>
      <c r="J161" s="217"/>
      <c r="K161" s="379"/>
      <c r="L161" s="584">
        <f>IF(K161&gt;8%,"MAX 8%",IF(T2=1,ROUND(K161*(L93+L116+L133+L140+L149+L157),0),0))</f>
        <v>0</v>
      </c>
      <c r="M161" s="501"/>
      <c r="N161" s="826"/>
      <c r="O161" s="538"/>
      <c r="P161" s="544">
        <v>0.08</v>
      </c>
      <c r="Q161" s="366">
        <f>IF(T2=1,ROUND(P161*(L93+L116+L133+L140+L149+L157),0),0)</f>
        <v>0</v>
      </c>
      <c r="R161" s="220"/>
      <c r="S161" s="220"/>
      <c r="T161" s="220"/>
      <c r="U161" s="220"/>
      <c r="W161" s="116"/>
    </row>
    <row r="162" spans="2:23" s="93" customFormat="1" ht="12.95" customHeight="1" thickTop="1" x14ac:dyDescent="0.2">
      <c r="B162" s="92"/>
      <c r="C162" s="380" t="s">
        <v>179</v>
      </c>
      <c r="D162" s="381"/>
      <c r="E162" s="381"/>
      <c r="F162" s="381"/>
      <c r="G162" s="381"/>
      <c r="H162" s="381"/>
      <c r="I162" s="382"/>
      <c r="J162" s="217"/>
      <c r="K162" s="331"/>
      <c r="L162" s="578">
        <f>ROUND(SUM(L161:L161),0)</f>
        <v>0</v>
      </c>
      <c r="M162" s="579">
        <f>L162</f>
        <v>0</v>
      </c>
      <c r="N162" s="594">
        <f>IF(T2=1,O169,0)</f>
        <v>0</v>
      </c>
      <c r="O162" s="538"/>
      <c r="P162" s="545"/>
      <c r="Q162" s="331">
        <f>ROUND(SUM(Q161:Q161),0)</f>
        <v>0</v>
      </c>
      <c r="R162" s="220">
        <f>IF(L162&gt;Q162,Q162,L162)</f>
        <v>0</v>
      </c>
      <c r="S162" s="220"/>
      <c r="T162" s="220"/>
      <c r="U162" s="220"/>
    </row>
    <row r="163" spans="2:23" s="93" customFormat="1" ht="12.95" customHeight="1" x14ac:dyDescent="0.2">
      <c r="B163" s="92"/>
      <c r="C163" s="416"/>
      <c r="D163" s="416"/>
      <c r="E163" s="416"/>
      <c r="F163" s="416"/>
      <c r="G163" s="416"/>
      <c r="H163" s="416"/>
      <c r="I163" s="416"/>
      <c r="J163" s="217"/>
      <c r="K163" s="413"/>
      <c r="L163" s="413"/>
      <c r="M163" s="413"/>
      <c r="N163" s="376" t="str">
        <f>IF(N162=0,"",(L162-N162)/N162)</f>
        <v/>
      </c>
      <c r="O163" s="325"/>
      <c r="P163" s="413"/>
      <c r="Q163" s="413"/>
      <c r="R163" s="220"/>
      <c r="S163" s="220"/>
      <c r="T163" s="220"/>
      <c r="U163" s="220"/>
    </row>
    <row r="164" spans="2:23" s="93" customFormat="1" ht="12.95" customHeight="1" x14ac:dyDescent="0.2">
      <c r="B164" s="324" t="s">
        <v>209</v>
      </c>
      <c r="C164" s="281"/>
      <c r="D164" s="281"/>
      <c r="E164" s="281"/>
      <c r="F164" s="281"/>
      <c r="G164" s="304"/>
      <c r="H164" s="281"/>
      <c r="I164" s="281"/>
      <c r="J164" s="217"/>
      <c r="K164" s="217"/>
      <c r="L164" s="305"/>
      <c r="M164" s="305"/>
      <c r="N164" s="823" t="s">
        <v>354</v>
      </c>
      <c r="O164" s="538"/>
      <c r="P164" s="217"/>
      <c r="Q164" s="305"/>
      <c r="R164" s="220"/>
      <c r="S164" s="220"/>
      <c r="T164" s="220"/>
      <c r="U164" s="220"/>
    </row>
    <row r="165" spans="2:23" s="93" customFormat="1" ht="12.95" customHeight="1" x14ac:dyDescent="0.2">
      <c r="B165" s="92"/>
      <c r="C165" s="383" t="s">
        <v>4</v>
      </c>
      <c r="D165" s="281"/>
      <c r="E165" s="281"/>
      <c r="F165" s="281"/>
      <c r="G165" s="304"/>
      <c r="H165" s="281"/>
      <c r="I165" s="281"/>
      <c r="J165" s="217"/>
      <c r="K165" s="367" t="s">
        <v>211</v>
      </c>
      <c r="L165" s="329" t="s">
        <v>182</v>
      </c>
      <c r="M165" s="499" t="s">
        <v>351</v>
      </c>
      <c r="N165" s="824"/>
      <c r="O165" s="538"/>
      <c r="P165" s="367" t="s">
        <v>211</v>
      </c>
      <c r="Q165" s="329" t="s">
        <v>182</v>
      </c>
      <c r="R165" s="220"/>
      <c r="S165" s="220"/>
      <c r="T165" s="220"/>
      <c r="U165" s="220"/>
    </row>
    <row r="166" spans="2:23" s="93" customFormat="1" ht="12.95" customHeight="1" x14ac:dyDescent="0.2">
      <c r="B166" s="92"/>
      <c r="C166" s="685" t="s">
        <v>244</v>
      </c>
      <c r="D166" s="686"/>
      <c r="E166" s="686"/>
      <c r="F166" s="686"/>
      <c r="G166" s="686"/>
      <c r="H166" s="686"/>
      <c r="I166" s="687"/>
      <c r="J166" s="217"/>
      <c r="K166" s="379"/>
      <c r="L166" s="584">
        <f>IF(K166&gt;20%,"MAX 20 %",IF(T2="1",0,ROUND(K166*(L104+L116),0)))</f>
        <v>0</v>
      </c>
      <c r="M166" s="500"/>
      <c r="N166" s="824"/>
      <c r="O166" s="538"/>
      <c r="P166" s="544">
        <v>0.2</v>
      </c>
      <c r="Q166" s="366">
        <f>IF(T2=1,0,ROUND(P166*(L104+L116),0))</f>
        <v>0</v>
      </c>
      <c r="R166" s="220"/>
      <c r="S166" s="220"/>
      <c r="T166" s="220"/>
      <c r="U166" s="220"/>
      <c r="W166" s="116"/>
    </row>
    <row r="167" spans="2:23" s="93" customFormat="1" ht="12.95" customHeight="1" x14ac:dyDescent="0.2">
      <c r="B167" s="92"/>
      <c r="C167" s="685" t="s">
        <v>243</v>
      </c>
      <c r="D167" s="686"/>
      <c r="E167" s="686"/>
      <c r="F167" s="686"/>
      <c r="G167" s="686"/>
      <c r="H167" s="686"/>
      <c r="I167" s="687"/>
      <c r="J167" s="217"/>
      <c r="K167" s="379"/>
      <c r="L167" s="584">
        <f>IF(K166&gt;20%,"",IF(K167&gt;40%,"MAX 40%",IF(T2="1",0,ROUND(K167*(L104+L116+L166),0))))</f>
        <v>0</v>
      </c>
      <c r="M167" s="500"/>
      <c r="N167" s="824"/>
      <c r="O167" s="538"/>
      <c r="P167" s="544">
        <v>0.4</v>
      </c>
      <c r="Q167" s="366">
        <f>IF(T2=1,0,ROUND(P167*(L104+L116+Q166),0))</f>
        <v>0</v>
      </c>
      <c r="R167" s="220"/>
      <c r="S167" s="220"/>
      <c r="T167" s="220"/>
      <c r="U167" s="220"/>
    </row>
    <row r="168" spans="2:23" s="93" customFormat="1" ht="12.95" customHeight="1" thickBot="1" x14ac:dyDescent="0.25">
      <c r="B168" s="92"/>
      <c r="C168" s="682" t="s">
        <v>242</v>
      </c>
      <c r="D168" s="683"/>
      <c r="E168" s="683"/>
      <c r="F168" s="683"/>
      <c r="G168" s="683"/>
      <c r="H168" s="683"/>
      <c r="I168" s="684"/>
      <c r="J168" s="217"/>
      <c r="K168" s="379"/>
      <c r="L168" s="584">
        <f>IF(K168&gt;7%,"MAX 7%",IF(T2="1",0,ROUND(K168*(L93+L133+L140+L149),0)))</f>
        <v>0</v>
      </c>
      <c r="M168" s="500"/>
      <c r="N168" s="825"/>
      <c r="O168" s="538"/>
      <c r="P168" s="544">
        <v>7.0000000000000007E-2</v>
      </c>
      <c r="Q168" s="366">
        <f>IF(T2=1,0,ROUND(P168*(L93+L133+L140+L149),0))</f>
        <v>0</v>
      </c>
      <c r="R168" s="220"/>
      <c r="S168" s="220"/>
      <c r="T168" s="220"/>
      <c r="U168" s="220"/>
    </row>
    <row r="169" spans="2:23" s="93" customFormat="1" ht="12.95" customHeight="1" thickTop="1" x14ac:dyDescent="0.2">
      <c r="B169" s="92"/>
      <c r="C169" s="349" t="s">
        <v>179</v>
      </c>
      <c r="D169" s="350"/>
      <c r="E169" s="350"/>
      <c r="F169" s="350"/>
      <c r="G169" s="350"/>
      <c r="H169" s="350"/>
      <c r="I169" s="351"/>
      <c r="J169" s="217"/>
      <c r="K169" s="331"/>
      <c r="L169" s="578">
        <f>ROUND(SUM(L166:L168),0)</f>
        <v>0</v>
      </c>
      <c r="M169" s="585">
        <f>L169</f>
        <v>0</v>
      </c>
      <c r="N169" s="594"/>
      <c r="O169" s="538"/>
      <c r="P169" s="545"/>
      <c r="Q169" s="331">
        <f>ROUND(SUM(Q166:Q168),0)</f>
        <v>0</v>
      </c>
      <c r="R169" s="220">
        <f>IF(L169&gt;Q169,Q169,L169)</f>
        <v>0</v>
      </c>
      <c r="S169" s="220"/>
      <c r="T169" s="220"/>
      <c r="U169" s="220"/>
    </row>
    <row r="170" spans="2:23" s="93" customFormat="1" ht="12.95" customHeight="1" x14ac:dyDescent="0.2">
      <c r="B170" s="92"/>
      <c r="C170" s="369"/>
      <c r="D170" s="369"/>
      <c r="E170" s="369"/>
      <c r="F170" s="369"/>
      <c r="G170" s="369"/>
      <c r="H170" s="369"/>
      <c r="I170" s="369"/>
      <c r="J170" s="217"/>
      <c r="K170" s="413"/>
      <c r="L170" s="413"/>
      <c r="M170" s="413"/>
      <c r="N170" s="376" t="str">
        <f>IF(N169=0,"",(L169-N169)/N169)</f>
        <v/>
      </c>
      <c r="O170" s="325"/>
      <c r="P170" s="117"/>
      <c r="Q170" s="418"/>
      <c r="R170" s="193"/>
      <c r="S170" s="193"/>
      <c r="T170" s="220"/>
      <c r="U170" s="220"/>
    </row>
    <row r="171" spans="2:23" s="93" customFormat="1" ht="5.25" customHeight="1" x14ac:dyDescent="0.2">
      <c r="B171" s="92"/>
      <c r="C171" s="92"/>
      <c r="D171" s="92"/>
      <c r="E171" s="92"/>
      <c r="F171" s="92"/>
      <c r="G171" s="224"/>
      <c r="H171" s="92"/>
      <c r="I171" s="92"/>
      <c r="J171" s="217"/>
      <c r="K171" s="217"/>
      <c r="L171" s="217"/>
      <c r="M171" s="217"/>
      <c r="N171" s="547"/>
      <c r="O171" s="325"/>
      <c r="P171" s="117"/>
      <c r="Q171" s="418"/>
      <c r="R171" s="193"/>
      <c r="S171" s="193"/>
      <c r="T171" s="220"/>
      <c r="U171" s="220"/>
    </row>
    <row r="172" spans="2:23" s="93" customFormat="1" ht="12.95" customHeight="1" x14ac:dyDescent="0.2">
      <c r="B172" s="357"/>
      <c r="C172" s="357"/>
      <c r="D172" s="357"/>
      <c r="E172" s="357"/>
      <c r="F172" s="357"/>
      <c r="G172" s="357"/>
      <c r="H172" s="374" t="s">
        <v>210</v>
      </c>
      <c r="I172" s="343"/>
      <c r="J172" s="217"/>
      <c r="K172" s="119" t="s">
        <v>79</v>
      </c>
      <c r="L172" s="586">
        <f>IF(T2=1,(L104+L116+L124)*I172,0)</f>
        <v>0</v>
      </c>
      <c r="M172" s="423"/>
      <c r="N172" s="546">
        <v>0</v>
      </c>
      <c r="O172" s="538"/>
      <c r="P172" s="417"/>
      <c r="Q172" s="419"/>
      <c r="R172" s="42"/>
      <c r="S172" s="420"/>
      <c r="T172" s="220"/>
      <c r="U172" s="220"/>
    </row>
    <row r="173" spans="2:23" s="93" customFormat="1" ht="5.25" customHeight="1" x14ac:dyDescent="0.2">
      <c r="C173" s="42"/>
      <c r="D173" s="221"/>
      <c r="E173" s="221"/>
      <c r="F173" s="221"/>
      <c r="G173" s="323"/>
      <c r="H173" s="92"/>
      <c r="I173" s="217"/>
      <c r="J173" s="217"/>
      <c r="K173" s="264"/>
      <c r="L173" s="305"/>
      <c r="M173" s="423"/>
      <c r="N173" s="426"/>
      <c r="O173" s="538"/>
      <c r="P173" s="117"/>
      <c r="Q173" s="419"/>
      <c r="R173" s="42"/>
      <c r="S173" s="420"/>
      <c r="T173" s="220"/>
      <c r="U173" s="220"/>
    </row>
    <row r="174" spans="2:23" s="93" customFormat="1" ht="12.95" customHeight="1" x14ac:dyDescent="0.2">
      <c r="C174" s="42"/>
      <c r="D174" s="221"/>
      <c r="E174" s="221"/>
      <c r="F174" s="221"/>
      <c r="G174" s="323"/>
      <c r="H174" s="92"/>
      <c r="I174" s="217"/>
      <c r="J174" s="217"/>
      <c r="K174" s="119" t="s">
        <v>120</v>
      </c>
      <c r="L174" s="586">
        <f>L93+L104+L116+L124+L133+L140+L149+L157+L162+L169+L172</f>
        <v>0</v>
      </c>
      <c r="M174" s="423"/>
      <c r="N174" s="595">
        <v>0</v>
      </c>
      <c r="O174" s="538"/>
      <c r="P174" s="117"/>
      <c r="Q174" s="419"/>
      <c r="R174" s="42"/>
      <c r="S174" s="420"/>
      <c r="T174" s="220"/>
      <c r="U174" s="220"/>
    </row>
    <row r="175" spans="2:23" s="93" customFormat="1" ht="12.95" customHeight="1" x14ac:dyDescent="0.2">
      <c r="C175" s="42"/>
      <c r="D175" s="221"/>
      <c r="E175" s="221"/>
      <c r="F175" s="221"/>
      <c r="G175" s="323"/>
      <c r="H175" s="92"/>
      <c r="I175" s="217"/>
      <c r="J175" s="217"/>
      <c r="K175" s="342" t="s">
        <v>189</v>
      </c>
      <c r="L175" s="587">
        <f>IF(T2=1,L93+L116+L133+L140+L149+L157+R162,L93+L104+L116+L133+L140+L149+L157+R169)</f>
        <v>0</v>
      </c>
      <c r="M175" s="530"/>
      <c r="N175" s="594">
        <v>0</v>
      </c>
      <c r="O175" s="538"/>
      <c r="P175" s="117"/>
      <c r="Q175" s="421"/>
      <c r="R175" s="422"/>
      <c r="S175" s="420"/>
      <c r="T175" s="220"/>
      <c r="U175" s="220"/>
      <c r="W175" s="116"/>
    </row>
    <row r="176" spans="2:23" s="93" customFormat="1" ht="5.25" customHeight="1" x14ac:dyDescent="0.2">
      <c r="C176" s="42"/>
      <c r="D176" s="221"/>
      <c r="E176" s="221"/>
      <c r="F176" s="221"/>
      <c r="G176" s="323"/>
      <c r="H176" s="92"/>
      <c r="I176" s="217"/>
      <c r="J176" s="217"/>
      <c r="K176" s="264"/>
      <c r="L176" s="305"/>
      <c r="M176" s="423"/>
      <c r="N176" s="426"/>
      <c r="O176" s="538"/>
      <c r="P176" s="117"/>
      <c r="Q176" s="418"/>
      <c r="R176" s="193"/>
      <c r="S176" s="193"/>
      <c r="T176" s="220"/>
      <c r="U176" s="220"/>
      <c r="W176" s="116"/>
    </row>
    <row r="177" spans="1:24" ht="12.95" customHeight="1" x14ac:dyDescent="0.2">
      <c r="A177" s="93"/>
      <c r="B177" s="93"/>
      <c r="C177" s="42"/>
      <c r="D177" s="221"/>
      <c r="E177" s="221"/>
      <c r="F177" s="221"/>
      <c r="G177" s="323"/>
      <c r="H177" s="92"/>
      <c r="I177" s="217"/>
      <c r="J177" s="217"/>
      <c r="K177" s="119" t="s">
        <v>10</v>
      </c>
      <c r="L177" s="355"/>
      <c r="M177" s="504"/>
      <c r="N177" s="471"/>
      <c r="O177" s="538"/>
      <c r="P177" s="117"/>
      <c r="Q177" s="418"/>
      <c r="R177" s="193"/>
      <c r="S177" s="193"/>
      <c r="T177" s="220"/>
      <c r="U177" s="220"/>
      <c r="V177" s="93"/>
      <c r="W177" s="116"/>
    </row>
    <row r="178" spans="1:24" ht="12.95" customHeight="1" x14ac:dyDescent="0.2">
      <c r="A178" s="93"/>
      <c r="B178" s="93"/>
      <c r="C178" s="42"/>
      <c r="D178" s="221"/>
      <c r="E178" s="221"/>
      <c r="F178" s="221"/>
      <c r="G178" s="323"/>
      <c r="H178" s="92"/>
      <c r="I178" s="217"/>
      <c r="J178" s="217"/>
      <c r="K178" s="342" t="s">
        <v>49</v>
      </c>
      <c r="L178" s="585" t="str">
        <f>IF(L177=0,"0",ROUND(L175*L177,0))</f>
        <v>0</v>
      </c>
      <c r="M178" s="531"/>
      <c r="N178" s="595">
        <v>0</v>
      </c>
      <c r="O178" s="538"/>
      <c r="P178" s="117"/>
      <c r="Q178" s="326"/>
      <c r="R178" s="220"/>
      <c r="S178" s="220"/>
      <c r="T178" s="220"/>
      <c r="U178" s="220"/>
      <c r="V178" s="93"/>
    </row>
    <row r="179" spans="1:24" ht="12.95" customHeight="1" x14ac:dyDescent="0.2">
      <c r="A179" s="195"/>
      <c r="B179" s="93"/>
      <c r="C179" s="42"/>
      <c r="D179" s="455"/>
      <c r="E179" s="221"/>
      <c r="F179" s="221"/>
      <c r="G179" s="323"/>
      <c r="H179" s="92"/>
      <c r="I179" s="217"/>
      <c r="J179" s="217"/>
      <c r="K179" s="342"/>
      <c r="L179" s="413"/>
      <c r="M179" s="413"/>
      <c r="N179" s="376" t="str">
        <f>IF(N178=0,"",(L178-N178)/N178)</f>
        <v/>
      </c>
      <c r="O179" s="325"/>
      <c r="P179" s="117"/>
      <c r="Q179" s="326"/>
      <c r="R179" s="220"/>
      <c r="S179" s="220"/>
      <c r="T179" s="220"/>
      <c r="U179" s="220"/>
      <c r="V179" s="93"/>
    </row>
    <row r="180" spans="1:24" ht="12.95" customHeight="1" x14ac:dyDescent="0.2">
      <c r="A180" s="463"/>
      <c r="B180" s="467" t="s">
        <v>200</v>
      </c>
      <c r="C180" s="467"/>
      <c r="D180" s="467"/>
      <c r="E180" s="467"/>
      <c r="F180" s="363"/>
      <c r="G180" s="323"/>
      <c r="H180" s="92"/>
      <c r="I180" s="92"/>
      <c r="J180" s="217"/>
      <c r="K180" s="217"/>
      <c r="L180" s="217"/>
      <c r="M180" s="217"/>
      <c r="N180" s="116"/>
      <c r="O180" s="325"/>
      <c r="P180" s="117"/>
      <c r="Q180" s="326"/>
      <c r="R180" s="220"/>
      <c r="S180" s="220"/>
      <c r="T180" s="220"/>
      <c r="U180" s="220"/>
      <c r="V180" s="93"/>
    </row>
    <row r="181" spans="1:24" ht="12.95" customHeight="1" x14ac:dyDescent="0.2">
      <c r="A181" s="463"/>
      <c r="B181" s="467" t="s">
        <v>201</v>
      </c>
      <c r="C181" s="467"/>
      <c r="D181" s="467"/>
      <c r="E181" s="467"/>
      <c r="F181" s="221"/>
      <c r="G181" s="364"/>
      <c r="H181" s="92"/>
      <c r="I181" s="92" t="str">
        <f>IF(G181="Oui","Quel taux de TVA ?","")</f>
        <v/>
      </c>
      <c r="J181" s="217"/>
      <c r="K181" s="365"/>
      <c r="L181" s="217"/>
      <c r="M181" s="217"/>
      <c r="N181" s="305"/>
      <c r="O181" s="325"/>
      <c r="P181" s="117" t="s">
        <v>202</v>
      </c>
      <c r="Q181" s="326"/>
      <c r="R181" s="220"/>
      <c r="S181" s="220"/>
      <c r="T181" s="220"/>
      <c r="U181" s="220"/>
      <c r="V181" s="93"/>
    </row>
    <row r="182" spans="1:24" ht="12.95" customHeight="1" x14ac:dyDescent="0.2">
      <c r="A182" s="93"/>
      <c r="B182" s="93"/>
      <c r="C182" s="93"/>
      <c r="D182" s="93"/>
      <c r="E182" s="93"/>
      <c r="F182" s="93"/>
      <c r="G182" s="93"/>
      <c r="H182" s="92"/>
      <c r="I182" s="93"/>
      <c r="J182" s="93"/>
      <c r="K182" s="93"/>
      <c r="L182" s="217"/>
      <c r="M182" s="217"/>
      <c r="N182" s="305"/>
      <c r="O182" s="325"/>
      <c r="P182" s="117" t="s">
        <v>203</v>
      </c>
      <c r="Q182" s="326"/>
      <c r="R182" s="220"/>
      <c r="S182" s="220"/>
      <c r="T182" s="220"/>
      <c r="U182" s="220"/>
      <c r="V182" s="93"/>
    </row>
    <row r="183" spans="1:24" ht="12.95" hidden="1" customHeight="1" x14ac:dyDescent="0.25">
      <c r="A183" s="286" t="s">
        <v>176</v>
      </c>
      <c r="B183" s="287"/>
      <c r="C183" s="287"/>
      <c r="D183" s="287"/>
      <c r="E183" s="315"/>
      <c r="F183" s="468" t="s">
        <v>192</v>
      </c>
      <c r="G183" s="469"/>
      <c r="H183" s="469"/>
      <c r="I183" s="463"/>
      <c r="J183" s="93"/>
      <c r="K183" s="93"/>
      <c r="L183" s="283"/>
      <c r="M183" s="283"/>
      <c r="N183" s="176"/>
      <c r="O183" s="126"/>
      <c r="P183" s="117"/>
      <c r="Q183" s="223"/>
      <c r="R183" s="220"/>
      <c r="S183" s="222"/>
      <c r="T183" s="220"/>
      <c r="U183" s="220"/>
      <c r="V183" s="30"/>
      <c r="W183" s="116"/>
    </row>
    <row r="184" spans="1:24" ht="7.5" hidden="1" customHeight="1" x14ac:dyDescent="0.25">
      <c r="A184" s="314"/>
      <c r="B184" s="315"/>
      <c r="C184" s="315"/>
      <c r="D184" s="315"/>
      <c r="E184" s="315"/>
      <c r="F184" s="315"/>
      <c r="G184" s="315"/>
      <c r="H184" s="315"/>
      <c r="I184" s="281"/>
      <c r="J184" s="282"/>
      <c r="K184" s="282"/>
      <c r="L184" s="283"/>
      <c r="M184" s="283"/>
      <c r="N184" s="176"/>
      <c r="O184" s="126"/>
      <c r="P184" s="117"/>
      <c r="Q184" s="223"/>
      <c r="R184" s="220"/>
      <c r="S184" s="222"/>
      <c r="T184" s="220"/>
      <c r="U184" s="220"/>
      <c r="V184" s="30"/>
      <c r="W184" s="116"/>
    </row>
    <row r="185" spans="1:24" ht="12.95" hidden="1" customHeight="1" x14ac:dyDescent="0.2">
      <c r="A185" s="198"/>
      <c r="B185" s="198"/>
      <c r="C185" s="270" t="s">
        <v>135</v>
      </c>
      <c r="D185" s="693"/>
      <c r="E185" s="693"/>
      <c r="F185" s="693"/>
      <c r="G185" s="693"/>
      <c r="H185" s="288"/>
      <c r="I185" s="93"/>
      <c r="J185" s="93"/>
      <c r="K185" s="93"/>
      <c r="L185" s="283"/>
      <c r="M185" s="283"/>
      <c r="N185" s="176"/>
      <c r="O185" s="126"/>
      <c r="P185" s="117"/>
      <c r="Q185" s="223"/>
      <c r="R185" s="220"/>
      <c r="S185" s="222"/>
      <c r="T185" s="220"/>
      <c r="U185" s="220"/>
      <c r="V185" s="30"/>
      <c r="W185" s="116"/>
    </row>
    <row r="186" spans="1:24" ht="12.95" hidden="1" customHeight="1" x14ac:dyDescent="0.2">
      <c r="A186" s="198"/>
      <c r="B186" s="198"/>
      <c r="C186" s="270" t="s">
        <v>131</v>
      </c>
      <c r="D186" s="688"/>
      <c r="E186" s="688"/>
      <c r="F186" s="116"/>
      <c r="G186" s="93"/>
      <c r="H186" s="93"/>
      <c r="I186" s="284" t="s">
        <v>132</v>
      </c>
      <c r="J186" s="689"/>
      <c r="K186" s="689"/>
      <c r="L186" s="93"/>
      <c r="M186" s="93"/>
      <c r="N186" s="93"/>
      <c r="O186" s="126"/>
      <c r="P186" s="117"/>
      <c r="Q186" s="223"/>
      <c r="R186" s="220"/>
      <c r="S186" s="222"/>
      <c r="T186" s="220"/>
      <c r="U186" s="220"/>
      <c r="V186" s="30"/>
      <c r="W186" s="116"/>
    </row>
    <row r="187" spans="1:24" ht="12.95" hidden="1" customHeight="1" x14ac:dyDescent="0.2">
      <c r="A187" s="92"/>
      <c r="B187" s="92"/>
      <c r="C187" s="270" t="s">
        <v>133</v>
      </c>
      <c r="D187" s="688"/>
      <c r="E187" s="688"/>
      <c r="F187" s="92"/>
      <c r="G187" s="224"/>
      <c r="H187" s="92"/>
      <c r="I187" s="284" t="s">
        <v>134</v>
      </c>
      <c r="J187" s="689"/>
      <c r="K187" s="689"/>
      <c r="L187" s="165"/>
      <c r="M187" s="165"/>
      <c r="N187" s="176"/>
      <c r="O187" s="126"/>
      <c r="P187" s="117"/>
      <c r="Q187" s="223"/>
      <c r="R187" s="220"/>
      <c r="S187" s="222"/>
      <c r="T187" s="220"/>
      <c r="U187" s="220"/>
      <c r="V187" s="30"/>
      <c r="W187" s="116"/>
    </row>
    <row r="188" spans="1:24" s="528" customFormat="1" ht="45.95" customHeight="1" x14ac:dyDescent="0.2">
      <c r="A188" s="513"/>
      <c r="B188" s="514"/>
      <c r="C188" s="320"/>
      <c r="D188" s="515"/>
      <c r="E188" s="516"/>
      <c r="F188" s="516"/>
      <c r="G188" s="517"/>
      <c r="H188" s="514"/>
      <c r="I188" s="518"/>
      <c r="J188" s="518"/>
      <c r="K188" s="519"/>
      <c r="L188" s="520"/>
      <c r="M188" s="520"/>
      <c r="N188" s="521"/>
      <c r="O188" s="522"/>
      <c r="P188" s="516"/>
      <c r="Q188" s="523"/>
      <c r="R188" s="524"/>
      <c r="S188" s="525"/>
      <c r="T188" s="524"/>
      <c r="U188" s="524"/>
      <c r="V188" s="526"/>
      <c r="W188" s="527"/>
      <c r="X188" s="514"/>
    </row>
    <row r="189" spans="1:24" ht="12.95" customHeight="1" x14ac:dyDescent="0.2">
      <c r="A189" s="795" t="s">
        <v>175</v>
      </c>
      <c r="B189" s="791"/>
      <c r="C189" s="791"/>
      <c r="D189" s="791"/>
      <c r="E189" s="791"/>
      <c r="F189" s="791"/>
      <c r="G189" s="791"/>
      <c r="H189" s="791"/>
      <c r="I189" s="791"/>
      <c r="J189" s="791"/>
      <c r="K189" s="791"/>
      <c r="L189" s="791"/>
      <c r="M189" s="791"/>
      <c r="N189" s="176"/>
      <c r="O189" s="126"/>
      <c r="P189" s="117"/>
      <c r="Q189" s="223"/>
      <c r="R189" s="220"/>
      <c r="S189" s="222"/>
      <c r="T189" s="220"/>
      <c r="U189" s="220"/>
      <c r="V189" s="30"/>
      <c r="W189" s="116"/>
    </row>
    <row r="190" spans="1:24" ht="7.5" customHeight="1" x14ac:dyDescent="0.2">
      <c r="A190" s="281"/>
      <c r="B190" s="281"/>
      <c r="C190" s="281"/>
      <c r="D190" s="281"/>
      <c r="E190" s="281"/>
      <c r="F190" s="281"/>
      <c r="G190" s="304"/>
      <c r="H190" s="281"/>
      <c r="I190" s="281"/>
      <c r="J190" s="262"/>
      <c r="K190" s="262"/>
      <c r="L190" s="262"/>
      <c r="M190" s="262"/>
      <c r="N190" s="305"/>
      <c r="O190" s="126"/>
      <c r="P190" s="117"/>
      <c r="Q190" s="223"/>
      <c r="R190" s="220"/>
      <c r="S190" s="222"/>
      <c r="T190" s="220"/>
      <c r="U190" s="220"/>
      <c r="V190" s="30"/>
      <c r="W190" s="116"/>
    </row>
    <row r="191" spans="1:24" ht="12.95" customHeight="1" x14ac:dyDescent="0.2">
      <c r="A191" s="281"/>
      <c r="B191" s="690" t="s">
        <v>169</v>
      </c>
      <c r="C191" s="691"/>
      <c r="D191" s="691"/>
      <c r="E191" s="691"/>
      <c r="F191" s="691"/>
      <c r="G191" s="692"/>
      <c r="H191" s="690" t="s">
        <v>170</v>
      </c>
      <c r="I191" s="691"/>
      <c r="J191" s="692"/>
      <c r="K191" s="308" t="s">
        <v>171</v>
      </c>
      <c r="L191" s="308" t="s">
        <v>172</v>
      </c>
      <c r="M191" s="498"/>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x14ac:dyDescent="0.2">
      <c r="A200" s="281"/>
      <c r="B200" s="671"/>
      <c r="C200" s="672"/>
      <c r="D200" s="672"/>
      <c r="E200" s="672"/>
      <c r="F200" s="672"/>
      <c r="G200" s="673"/>
      <c r="H200" s="671"/>
      <c r="I200" s="672"/>
      <c r="J200" s="673"/>
      <c r="K200" s="306"/>
      <c r="L200" s="307"/>
      <c r="M200" s="529"/>
      <c r="N200" s="305"/>
      <c r="O200" s="126"/>
      <c r="P200" s="117"/>
      <c r="Q200" s="223"/>
      <c r="R200" s="220"/>
      <c r="S200" s="222"/>
      <c r="T200" s="220"/>
      <c r="U200" s="220"/>
      <c r="V200" s="30"/>
      <c r="W200" s="116"/>
    </row>
    <row r="201" spans="1:23" ht="12.95" customHeight="1" thickBot="1" x14ac:dyDescent="0.25">
      <c r="A201" s="281"/>
      <c r="B201" s="671"/>
      <c r="C201" s="672"/>
      <c r="D201" s="672"/>
      <c r="E201" s="672"/>
      <c r="F201" s="672"/>
      <c r="G201" s="673"/>
      <c r="H201" s="671"/>
      <c r="I201" s="672"/>
      <c r="J201" s="673"/>
      <c r="K201" s="309"/>
      <c r="L201" s="310"/>
      <c r="M201" s="529"/>
      <c r="N201" s="305"/>
      <c r="O201" s="126"/>
      <c r="P201" s="117"/>
      <c r="Q201" s="223"/>
      <c r="R201" s="220"/>
      <c r="S201" s="222"/>
      <c r="T201" s="220"/>
      <c r="U201" s="220"/>
      <c r="V201" s="30"/>
      <c r="W201" s="116"/>
    </row>
    <row r="202" spans="1:23" ht="12.95" customHeight="1" thickTop="1" x14ac:dyDescent="0.2">
      <c r="A202" s="281"/>
      <c r="B202" s="281"/>
      <c r="C202" s="281"/>
      <c r="D202" s="281"/>
      <c r="E202" s="281"/>
      <c r="F202" s="281"/>
      <c r="G202" s="304"/>
      <c r="H202" s="281"/>
      <c r="I202" s="281"/>
      <c r="J202" s="262" t="s">
        <v>173</v>
      </c>
      <c r="K202" s="588">
        <f>SUM(K192:K201)</f>
        <v>0</v>
      </c>
      <c r="L202" s="589">
        <f>SUM(L192:L201)</f>
        <v>0</v>
      </c>
      <c r="M202" s="494"/>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ht="12.95" customHeight="1" x14ac:dyDescent="0.2">
      <c r="A204" s="281"/>
      <c r="B204" s="281"/>
      <c r="C204" s="281"/>
      <c r="D204" s="281"/>
      <c r="E204" s="281"/>
      <c r="F204" s="281"/>
      <c r="G204" s="304"/>
      <c r="H204" s="281"/>
      <c r="I204" s="281"/>
      <c r="J204" s="262"/>
      <c r="K204" s="262"/>
      <c r="L204" s="262"/>
      <c r="M204" s="262"/>
      <c r="N204" s="305"/>
      <c r="O204" s="126"/>
      <c r="P204" s="117"/>
      <c r="Q204" s="223"/>
      <c r="R204" s="220"/>
      <c r="S204" s="222"/>
      <c r="T204" s="220"/>
      <c r="U204" s="220"/>
      <c r="V204" s="30"/>
      <c r="W204" s="116"/>
    </row>
    <row r="205" spans="1:23" s="2" customFormat="1" ht="15" x14ac:dyDescent="0.25">
      <c r="A205" s="699" t="s">
        <v>341</v>
      </c>
      <c r="B205" s="700"/>
      <c r="C205" s="700"/>
      <c r="D205" s="700"/>
      <c r="E205" s="700"/>
      <c r="F205" s="700"/>
      <c r="G205" s="700"/>
      <c r="H205" s="700"/>
      <c r="I205" s="700"/>
      <c r="J205" s="700"/>
      <c r="K205" s="700"/>
      <c r="L205" s="700"/>
      <c r="M205" s="700"/>
      <c r="P205" s="481"/>
      <c r="Q205" s="482"/>
      <c r="R205" s="483"/>
      <c r="S205" s="231"/>
      <c r="T205" s="483"/>
      <c r="U205" s="483"/>
      <c r="V205" s="30"/>
    </row>
    <row r="206" spans="1:23" s="67" customFormat="1" ht="131.25" customHeight="1" x14ac:dyDescent="0.2">
      <c r="A206" s="794" t="s">
        <v>342</v>
      </c>
      <c r="B206" s="794"/>
      <c r="C206" s="794"/>
      <c r="D206" s="794"/>
      <c r="E206" s="794"/>
      <c r="F206" s="794"/>
      <c r="G206" s="794"/>
      <c r="H206" s="794"/>
      <c r="I206" s="794"/>
      <c r="J206" s="794"/>
      <c r="K206" s="794"/>
      <c r="L206" s="794"/>
      <c r="M206" s="794"/>
      <c r="N206" s="548"/>
      <c r="V206" s="549"/>
    </row>
    <row r="207" spans="1:23" s="30" customFormat="1" ht="12" customHeight="1" x14ac:dyDescent="0.2">
      <c r="A207" s="484"/>
      <c r="B207" s="485"/>
      <c r="C207" s="485"/>
      <c r="D207" s="485"/>
      <c r="E207" s="485"/>
      <c r="F207" s="485"/>
      <c r="G207" s="485"/>
      <c r="H207" s="485"/>
      <c r="I207" s="485"/>
      <c r="J207" s="485"/>
      <c r="K207" s="485"/>
      <c r="L207" s="485"/>
      <c r="M207" s="485"/>
      <c r="N207" s="485"/>
      <c r="V207" s="278"/>
    </row>
    <row r="208" spans="1:23" s="30" customFormat="1" x14ac:dyDescent="0.2">
      <c r="A208" s="493"/>
      <c r="B208" s="799" t="s">
        <v>343</v>
      </c>
      <c r="C208" s="799"/>
      <c r="D208" s="799"/>
      <c r="E208" s="800"/>
      <c r="F208" s="487"/>
      <c r="G208" s="780" t="s">
        <v>344</v>
      </c>
      <c r="H208" s="705"/>
      <c r="I208" s="705"/>
      <c r="J208" s="705"/>
      <c r="K208" s="473"/>
      <c r="L208" s="473"/>
      <c r="M208" s="473"/>
      <c r="S208" s="278"/>
    </row>
    <row r="209" spans="1:23" s="30" customFormat="1" ht="23.25" customHeight="1" x14ac:dyDescent="0.2">
      <c r="A209" s="493"/>
      <c r="B209" s="801"/>
      <c r="C209" s="801"/>
      <c r="D209" s="801"/>
      <c r="E209" s="801"/>
      <c r="F209" s="487"/>
      <c r="G209" s="705"/>
      <c r="H209" s="705"/>
      <c r="I209" s="705"/>
      <c r="J209" s="705"/>
      <c r="K209" s="473"/>
      <c r="L209" s="776" t="s">
        <v>345</v>
      </c>
      <c r="M209" s="700"/>
      <c r="N209" s="510"/>
      <c r="S209" s="278"/>
    </row>
    <row r="210" spans="1:23" s="278" customFormat="1" ht="12.75" customHeight="1" x14ac:dyDescent="0.2">
      <c r="A210" s="493"/>
      <c r="B210" s="486" t="s">
        <v>346</v>
      </c>
      <c r="C210" s="486"/>
      <c r="D210" s="486" t="s">
        <v>347</v>
      </c>
      <c r="E210" s="488"/>
      <c r="F210" s="489"/>
      <c r="G210" s="490" t="s">
        <v>348</v>
      </c>
      <c r="H210" s="490"/>
      <c r="I210" s="490" t="s">
        <v>349</v>
      </c>
      <c r="J210" s="100"/>
      <c r="K210" s="472"/>
      <c r="L210" s="700"/>
      <c r="M210" s="700"/>
      <c r="N210" s="510"/>
      <c r="S210" s="30"/>
      <c r="V210" s="30"/>
    </row>
    <row r="211" spans="1:23" s="30" customFormat="1" x14ac:dyDescent="0.2">
      <c r="A211" s="493"/>
      <c r="B211" s="777">
        <f>D10</f>
        <v>0</v>
      </c>
      <c r="C211" s="777"/>
      <c r="D211" s="778">
        <f>F10</f>
        <v>0</v>
      </c>
      <c r="E211" s="779"/>
      <c r="F211" s="491"/>
      <c r="G211" s="796">
        <f>D74</f>
        <v>0</v>
      </c>
      <c r="H211" s="797"/>
      <c r="I211" s="774">
        <f>F74</f>
        <v>0</v>
      </c>
      <c r="J211" s="798"/>
      <c r="K211" s="798"/>
      <c r="L211" s="774">
        <f>J74</f>
        <v>0</v>
      </c>
      <c r="M211" s="775"/>
      <c r="N211" s="509"/>
    </row>
    <row r="212" spans="1:23" s="30" customFormat="1" x14ac:dyDescent="0.2">
      <c r="A212" s="493"/>
      <c r="B212" s="669" t="s">
        <v>350</v>
      </c>
      <c r="C212" s="670"/>
      <c r="D212" s="670"/>
      <c r="E212" s="670"/>
      <c r="F212" s="76"/>
      <c r="G212" s="773" t="s">
        <v>350</v>
      </c>
      <c r="H212" s="670"/>
      <c r="I212" s="670"/>
      <c r="J212" s="670"/>
      <c r="K212" s="670"/>
      <c r="L212" s="352"/>
      <c r="M212" s="352"/>
    </row>
    <row r="213" spans="1:23" s="30" customFormat="1" x14ac:dyDescent="0.2">
      <c r="A213" s="116"/>
      <c r="B213" s="670"/>
      <c r="C213" s="670"/>
      <c r="D213" s="670"/>
      <c r="E213" s="670"/>
      <c r="F213" s="353"/>
      <c r="G213" s="670"/>
      <c r="H213" s="670"/>
      <c r="I213" s="670"/>
      <c r="J213" s="670"/>
      <c r="K213" s="670"/>
      <c r="L213" s="352"/>
      <c r="M213" s="352"/>
    </row>
    <row r="214" spans="1:23" s="30" customFormat="1" ht="12" x14ac:dyDescent="0.2">
      <c r="A214" s="354"/>
      <c r="B214" s="670"/>
      <c r="C214" s="670"/>
      <c r="D214" s="670"/>
      <c r="E214" s="670"/>
      <c r="G214" s="670"/>
      <c r="H214" s="670"/>
      <c r="I214" s="670"/>
      <c r="J214" s="670"/>
      <c r="K214" s="670"/>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
      <c r="A224" s="281"/>
      <c r="B224" s="281"/>
      <c r="C224" s="281"/>
      <c r="D224" s="281"/>
      <c r="E224" s="281"/>
      <c r="F224" s="281"/>
      <c r="G224" s="304"/>
      <c r="H224" s="281"/>
      <c r="I224" s="281"/>
      <c r="J224" s="262"/>
      <c r="K224" s="262"/>
      <c r="L224" s="262"/>
      <c r="M224" s="262"/>
      <c r="N224" s="305"/>
      <c r="O224" s="126"/>
      <c r="P224" s="117"/>
      <c r="Q224" s="223"/>
      <c r="R224" s="220"/>
      <c r="S224" s="222"/>
      <c r="T224" s="220"/>
      <c r="U224" s="220"/>
      <c r="V224" s="30"/>
      <c r="W224" s="116"/>
    </row>
    <row r="225" spans="1:25" ht="12.95" customHeight="1" x14ac:dyDescent="0.25">
      <c r="A225" s="781" t="s">
        <v>139</v>
      </c>
      <c r="B225" s="700"/>
      <c r="C225" s="700"/>
      <c r="D225" s="700"/>
      <c r="E225" s="700"/>
      <c r="F225" s="700"/>
      <c r="G225" s="700"/>
      <c r="H225" s="700"/>
      <c r="I225" s="700"/>
      <c r="J225" s="700"/>
      <c r="K225" s="700"/>
      <c r="L225" s="700"/>
      <c r="M225" s="700"/>
      <c r="N225" s="176"/>
      <c r="O225" s="126"/>
      <c r="P225" s="117"/>
      <c r="Q225" s="223"/>
      <c r="R225" s="220"/>
      <c r="S225" s="222"/>
      <c r="T225" s="220"/>
      <c r="U225" s="220"/>
      <c r="V225" s="30"/>
      <c r="W225" s="116"/>
    </row>
    <row r="226" spans="1:25" ht="38.25" customHeight="1" x14ac:dyDescent="0.2">
      <c r="A226" s="116"/>
      <c r="B226" s="811" t="s">
        <v>177</v>
      </c>
      <c r="C226" s="812"/>
      <c r="D226" s="812"/>
      <c r="E226" s="812"/>
      <c r="F226" s="812"/>
      <c r="G226" s="812"/>
      <c r="H226" s="812"/>
      <c r="I226" s="812"/>
      <c r="J226" s="812"/>
      <c r="K226" s="812"/>
      <c r="L226" s="812"/>
      <c r="M226" s="812"/>
      <c r="N226" s="474"/>
      <c r="O226" s="126"/>
      <c r="P226" s="117"/>
      <c r="Q226" s="223"/>
      <c r="R226" s="220"/>
      <c r="S226" s="222"/>
      <c r="T226" s="220"/>
      <c r="U226" s="220"/>
      <c r="V226" s="30"/>
      <c r="W226" s="116"/>
    </row>
    <row r="227" spans="1:25" ht="25.5" customHeight="1" x14ac:dyDescent="0.2">
      <c r="A227" s="116"/>
      <c r="B227" s="813" t="s">
        <v>136</v>
      </c>
      <c r="C227" s="813"/>
      <c r="D227" s="813"/>
      <c r="E227" s="813"/>
      <c r="F227" s="813"/>
      <c r="G227" s="813"/>
      <c r="H227" s="813"/>
      <c r="I227" s="813"/>
      <c r="J227" s="813"/>
      <c r="K227" s="813"/>
      <c r="L227" s="813"/>
      <c r="M227" s="813"/>
      <c r="N227" s="475"/>
      <c r="O227" s="126"/>
      <c r="P227" s="117"/>
      <c r="Q227" s="223"/>
      <c r="R227" s="220"/>
      <c r="S227" s="222"/>
      <c r="T227" s="220"/>
      <c r="U227" s="220"/>
      <c r="V227" s="30"/>
      <c r="W227" s="116"/>
    </row>
    <row r="228" spans="1:25" ht="12.95" customHeight="1" x14ac:dyDescent="0.2">
      <c r="A228" s="116"/>
      <c r="B228" s="322" t="s">
        <v>178</v>
      </c>
      <c r="C228" s="311"/>
      <c r="D228" s="311"/>
      <c r="E228" s="311"/>
      <c r="F228" s="311"/>
      <c r="G228" s="311"/>
      <c r="H228" s="311"/>
      <c r="I228" s="281"/>
      <c r="J228" s="282"/>
      <c r="K228" s="282"/>
      <c r="L228" s="283"/>
      <c r="M228" s="283"/>
      <c r="N228" s="176"/>
      <c r="O228" s="126"/>
      <c r="P228" s="117"/>
      <c r="Q228" s="223"/>
      <c r="R228" s="220"/>
      <c r="S228" s="222"/>
      <c r="T228" s="220"/>
      <c r="U228" s="220"/>
      <c r="V228" s="30"/>
      <c r="W228" s="116"/>
    </row>
    <row r="229" spans="1:25" ht="12.95" customHeight="1" x14ac:dyDescent="0.2">
      <c r="A229" s="116"/>
      <c r="B229" s="311" t="s">
        <v>137</v>
      </c>
      <c r="C229" s="311"/>
      <c r="D229" s="311"/>
      <c r="E229" s="226"/>
      <c r="F229" s="319" t="s">
        <v>1</v>
      </c>
      <c r="G229" s="282"/>
      <c r="H229" s="282"/>
      <c r="I229" s="282"/>
      <c r="J229" s="282"/>
      <c r="K229" s="282"/>
      <c r="L229" s="283"/>
      <c r="M229" s="283"/>
      <c r="N229" s="176"/>
      <c r="O229" s="126" t="s">
        <v>1</v>
      </c>
      <c r="P229" s="117"/>
      <c r="Q229" s="223"/>
      <c r="R229" s="220"/>
      <c r="S229" s="222"/>
      <c r="T229" s="220"/>
      <c r="U229" s="220"/>
      <c r="V229" s="30"/>
      <c r="W229" s="116"/>
    </row>
    <row r="230" spans="1:25" s="93" customFormat="1" ht="12.95" customHeight="1" x14ac:dyDescent="0.2">
      <c r="A230" s="116"/>
      <c r="B230" s="311" t="s">
        <v>138</v>
      </c>
      <c r="C230" s="311"/>
      <c r="D230" s="311"/>
      <c r="E230" s="226"/>
      <c r="F230" s="319" t="s">
        <v>1</v>
      </c>
      <c r="G230" s="313"/>
      <c r="H230" s="312"/>
      <c r="I230" s="281"/>
      <c r="J230" s="282"/>
      <c r="K230" s="282"/>
      <c r="L230" s="283"/>
      <c r="M230" s="283"/>
      <c r="N230" s="176"/>
      <c r="O230" s="126" t="s">
        <v>2</v>
      </c>
      <c r="P230" s="117"/>
      <c r="Q230" s="223"/>
      <c r="R230" s="220"/>
      <c r="S230" s="222"/>
      <c r="T230" s="220"/>
      <c r="U230" s="220"/>
      <c r="V230" s="30"/>
      <c r="W230" s="116"/>
      <c r="Y230" s="133"/>
    </row>
    <row r="231" spans="1:25" s="93" customFormat="1" ht="12.95" customHeight="1" x14ac:dyDescent="0.2">
      <c r="A231" s="116"/>
      <c r="B231" s="311" t="s">
        <v>0</v>
      </c>
      <c r="C231" s="311"/>
      <c r="D231" s="311"/>
      <c r="E231" s="312"/>
      <c r="F231" s="312"/>
      <c r="G231" s="313"/>
      <c r="H231" s="312"/>
      <c r="I231" s="281"/>
      <c r="J231" s="282"/>
      <c r="K231" s="282"/>
      <c r="L231" s="319" t="s">
        <v>1</v>
      </c>
      <c r="M231" s="319"/>
      <c r="N231" s="176"/>
      <c r="O231" s="126"/>
      <c r="P231" s="117"/>
      <c r="Q231" s="223"/>
      <c r="R231" s="220"/>
      <c r="S231" s="222"/>
      <c r="T231" s="220"/>
      <c r="U231" s="220"/>
      <c r="V231" s="30"/>
      <c r="W231" s="116"/>
    </row>
    <row r="232" spans="1:25" s="93" customFormat="1" ht="27.95" customHeight="1" x14ac:dyDescent="0.2">
      <c r="B232" s="814" t="s">
        <v>3</v>
      </c>
      <c r="C232" s="705"/>
      <c r="D232" s="705"/>
      <c r="E232" s="705"/>
      <c r="F232" s="705"/>
      <c r="G232" s="705"/>
      <c r="H232" s="705"/>
      <c r="I232" s="705"/>
      <c r="J232" s="705"/>
      <c r="K232" s="705"/>
      <c r="L232" s="705"/>
      <c r="M232" s="705"/>
      <c r="N232" s="176"/>
      <c r="O232" s="126"/>
      <c r="P232" s="117"/>
      <c r="Q232" s="223"/>
      <c r="R232" s="220"/>
      <c r="S232" s="220"/>
      <c r="T232" s="220"/>
      <c r="U232" s="220"/>
      <c r="V232" s="30"/>
      <c r="W232" s="116"/>
    </row>
    <row r="233" spans="1:25" s="22" customFormat="1" x14ac:dyDescent="0.2">
      <c r="A233" s="21"/>
      <c r="B233" s="320"/>
      <c r="C233" s="21"/>
      <c r="D233" s="21"/>
      <c r="E233" s="21"/>
      <c r="F233" s="21"/>
      <c r="G233" s="320"/>
      <c r="H233" s="21"/>
      <c r="I233" s="321"/>
      <c r="J233" s="321"/>
      <c r="K233" s="321"/>
      <c r="L233" s="320"/>
      <c r="M233" s="320"/>
      <c r="N233" s="21"/>
      <c r="O233" s="21"/>
      <c r="P233" s="21"/>
      <c r="W233" s="23"/>
    </row>
    <row r="234" spans="1:25" s="228" customFormat="1" ht="15" x14ac:dyDescent="0.25">
      <c r="A234" s="817" t="s">
        <v>227</v>
      </c>
      <c r="B234" s="818"/>
      <c r="C234" s="818"/>
      <c r="D234" s="818"/>
      <c r="E234" s="818"/>
      <c r="F234" s="818"/>
      <c r="G234" s="818"/>
      <c r="H234" s="818"/>
      <c r="I234" s="818"/>
      <c r="J234" s="818"/>
      <c r="K234" s="818"/>
      <c r="L234" s="818"/>
      <c r="M234" s="818"/>
      <c r="N234" s="227"/>
      <c r="O234" s="227"/>
      <c r="P234" s="227"/>
      <c r="V234" s="230"/>
      <c r="W234" s="23"/>
      <c r="X234" s="22"/>
    </row>
    <row r="235" spans="1:25" s="228" customFormat="1" ht="67.7" customHeight="1" x14ac:dyDescent="0.2">
      <c r="A235" s="450"/>
      <c r="B235" s="815" t="s">
        <v>231</v>
      </c>
      <c r="C235" s="816"/>
      <c r="D235" s="816"/>
      <c r="E235" s="816"/>
      <c r="F235" s="816"/>
      <c r="G235" s="816"/>
      <c r="H235" s="816"/>
      <c r="I235" s="816"/>
      <c r="J235" s="816"/>
      <c r="K235" s="816"/>
      <c r="L235" s="816"/>
      <c r="M235" s="816"/>
      <c r="N235" s="480"/>
      <c r="O235" s="227"/>
      <c r="P235" s="227"/>
      <c r="V235" s="230"/>
      <c r="W235" s="23"/>
      <c r="X235" s="22"/>
    </row>
    <row r="236" spans="1:25" s="22" customFormat="1" x14ac:dyDescent="0.2">
      <c r="A236" s="25"/>
      <c r="B236" s="417"/>
      <c r="C236" s="450"/>
      <c r="D236" s="417"/>
      <c r="E236" s="450"/>
      <c r="F236" s="417"/>
      <c r="G236" s="417"/>
      <c r="H236" s="417"/>
      <c r="I236" s="417"/>
      <c r="J236" s="417"/>
      <c r="K236" s="417"/>
      <c r="L236" s="417"/>
      <c r="M236" s="417"/>
      <c r="N236" s="21"/>
      <c r="O236" s="21"/>
      <c r="P236" s="21"/>
      <c r="W236" s="23"/>
    </row>
    <row r="237" spans="1:25" s="228" customFormat="1" x14ac:dyDescent="0.2">
      <c r="A237" s="25"/>
      <c r="B237" s="819" t="s">
        <v>280</v>
      </c>
      <c r="C237" s="819"/>
      <c r="D237" s="819"/>
      <c r="E237" s="819"/>
      <c r="F237" s="819"/>
      <c r="G237" s="819"/>
      <c r="H237" s="820"/>
      <c r="I237" s="820"/>
      <c r="J237" s="319"/>
      <c r="K237" s="417"/>
      <c r="L237" s="417"/>
      <c r="M237" s="417"/>
      <c r="N237" s="21"/>
      <c r="O237" s="227"/>
      <c r="P237" s="227"/>
      <c r="V237" s="230"/>
      <c r="W237" s="23"/>
      <c r="X237" s="22"/>
    </row>
    <row r="238" spans="1:25" s="228" customFormat="1" ht="3.75" customHeight="1" x14ac:dyDescent="0.2">
      <c r="A238" s="25"/>
      <c r="B238" s="451"/>
      <c r="C238" s="451"/>
      <c r="D238" s="451"/>
      <c r="E238" s="451"/>
      <c r="F238" s="451"/>
      <c r="G238" s="451"/>
      <c r="H238" s="22"/>
      <c r="I238" s="22"/>
      <c r="J238" s="384"/>
      <c r="K238" s="417"/>
      <c r="L238" s="417"/>
      <c r="M238" s="417"/>
      <c r="N238" s="21"/>
      <c r="O238" s="227"/>
      <c r="P238" s="227"/>
      <c r="V238" s="230"/>
      <c r="W238" s="23"/>
      <c r="X238" s="22"/>
    </row>
    <row r="239" spans="1:25" s="228" customFormat="1" x14ac:dyDescent="0.2">
      <c r="A239" s="25"/>
      <c r="B239" s="819" t="s">
        <v>228</v>
      </c>
      <c r="C239" s="819"/>
      <c r="D239" s="819"/>
      <c r="E239" s="819"/>
      <c r="F239" s="819"/>
      <c r="G239" s="819"/>
      <c r="H239" s="820"/>
      <c r="I239" s="820"/>
      <c r="J239" s="319"/>
      <c r="K239" s="417"/>
      <c r="L239" s="417"/>
      <c r="M239" s="417"/>
      <c r="N239" s="21"/>
      <c r="O239" s="227"/>
      <c r="P239" s="227"/>
      <c r="V239" s="230"/>
      <c r="W239" s="23"/>
      <c r="X239" s="22"/>
    </row>
    <row r="240" spans="1:25" s="228" customFormat="1" ht="3.75" customHeight="1" x14ac:dyDescent="0.2">
      <c r="A240" s="25"/>
      <c r="B240" s="231"/>
      <c r="C240" s="231"/>
      <c r="D240" s="231"/>
      <c r="E240" s="231"/>
      <c r="F240" s="231"/>
      <c r="G240" s="231"/>
      <c r="H240" s="22"/>
      <c r="I240" s="22"/>
      <c r="J240"/>
      <c r="K240" s="417"/>
      <c r="L240" s="417"/>
      <c r="M240" s="417"/>
      <c r="N240" s="21"/>
      <c r="O240" s="227"/>
      <c r="P240" s="227"/>
      <c r="V240" s="230"/>
      <c r="W240" s="23"/>
      <c r="X240" s="22"/>
    </row>
    <row r="241" spans="1:24" s="228" customFormat="1" x14ac:dyDescent="0.2">
      <c r="A241" s="25"/>
      <c r="B241" s="819" t="s">
        <v>229</v>
      </c>
      <c r="C241" s="819"/>
      <c r="D241" s="819"/>
      <c r="E241" s="819"/>
      <c r="F241" s="819"/>
      <c r="G241" s="819"/>
      <c r="H241" s="820"/>
      <c r="I241" s="820"/>
      <c r="J241" s="319"/>
      <c r="K241" s="417"/>
      <c r="L241" s="417"/>
      <c r="M241" s="417"/>
      <c r="N241" s="21"/>
      <c r="O241" s="227"/>
      <c r="P241" s="227"/>
      <c r="V241" s="230"/>
      <c r="W241" s="23"/>
      <c r="X241" s="22"/>
    </row>
    <row r="242" spans="1:24" s="228" customFormat="1" ht="3.75" customHeight="1" x14ac:dyDescent="0.2">
      <c r="A242" s="25"/>
      <c r="B242" s="231"/>
      <c r="C242" s="231"/>
      <c r="D242" s="231"/>
      <c r="E242" s="231"/>
      <c r="F242" s="231"/>
      <c r="G242" s="231"/>
      <c r="H242" s="231"/>
      <c r="I242" s="22"/>
      <c r="J242"/>
      <c r="K242" s="417"/>
      <c r="L242" s="417"/>
      <c r="M242" s="417"/>
      <c r="N242" s="21"/>
      <c r="O242" s="227"/>
      <c r="P242" s="227"/>
      <c r="V242" s="230"/>
      <c r="W242" s="23"/>
      <c r="X242" s="22"/>
    </row>
    <row r="243" spans="1:24" s="228" customFormat="1" x14ac:dyDescent="0.2">
      <c r="A243" s="25"/>
      <c r="B243" s="819" t="s">
        <v>230</v>
      </c>
      <c r="C243" s="820"/>
      <c r="D243" s="820"/>
      <c r="E243" s="820"/>
      <c r="F243" s="820"/>
      <c r="G243" s="820"/>
      <c r="H243" s="820"/>
      <c r="I243" s="820"/>
      <c r="J243" s="319"/>
      <c r="K243" s="22"/>
      <c r="L243" s="417"/>
      <c r="M243" s="417"/>
      <c r="N243" s="21"/>
      <c r="O243" s="227"/>
      <c r="P243" s="227"/>
      <c r="V243" s="230"/>
      <c r="W243" s="23"/>
      <c r="X243" s="22"/>
    </row>
    <row r="244" spans="1:24" s="228" customFormat="1" ht="3.75" customHeight="1" x14ac:dyDescent="0.2">
      <c r="A244" s="25"/>
      <c r="B244" s="231"/>
      <c r="C244" s="231"/>
      <c r="D244" s="231"/>
      <c r="E244" s="231"/>
      <c r="F244" s="231"/>
      <c r="G244" s="231"/>
      <c r="H244" s="231"/>
      <c r="I244" s="231"/>
      <c r="J244" s="229"/>
      <c r="K244" s="417"/>
      <c r="L244" s="417"/>
      <c r="M244" s="417"/>
      <c r="N244" s="21"/>
      <c r="O244" s="227"/>
      <c r="P244" s="227"/>
      <c r="V244" s="230"/>
      <c r="W244" s="23"/>
      <c r="X244" s="22"/>
    </row>
    <row r="245" spans="1:24" s="228" customFormat="1" x14ac:dyDescent="0.2">
      <c r="A245" s="25"/>
      <c r="B245" s="24" t="s">
        <v>240</v>
      </c>
      <c r="C245" s="24"/>
      <c r="D245" s="24"/>
      <c r="E245" s="452"/>
      <c r="F245" s="452"/>
      <c r="G245" s="452"/>
      <c r="H245" s="452"/>
      <c r="I245" s="453"/>
      <c r="J245" s="417"/>
      <c r="K245" s="417"/>
      <c r="L245" s="417"/>
      <c r="M245" s="417"/>
      <c r="N245" s="2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821"/>
      <c r="C251" s="821"/>
      <c r="D251" s="821"/>
      <c r="E251" s="821"/>
      <c r="F251" s="821"/>
      <c r="G251" s="821"/>
      <c r="H251" s="821"/>
      <c r="I251" s="821"/>
      <c r="J251" s="821"/>
      <c r="K251" s="821"/>
      <c r="L251" s="821"/>
      <c r="M251" s="821"/>
      <c r="N251" s="511"/>
      <c r="O251" s="227"/>
      <c r="P251" s="227"/>
      <c r="V251" s="230"/>
      <c r="W251" s="23"/>
      <c r="X251" s="22"/>
    </row>
    <row r="252" spans="1:24" s="228" customFormat="1" x14ac:dyDescent="0.2">
      <c r="A252" s="25"/>
      <c r="B252" s="417"/>
      <c r="C252" s="450"/>
      <c r="D252" s="417"/>
      <c r="E252" s="450"/>
      <c r="F252" s="417"/>
      <c r="G252" s="417"/>
      <c r="H252" s="417"/>
      <c r="I252" s="417"/>
      <c r="J252" s="417"/>
      <c r="K252" s="417"/>
      <c r="L252" s="417"/>
      <c r="M252" s="417"/>
      <c r="N252" s="21"/>
      <c r="O252" s="227"/>
      <c r="P252" s="227"/>
      <c r="V252" s="230"/>
      <c r="W252" s="23"/>
      <c r="X252" s="22"/>
    </row>
    <row r="253" spans="1:24" ht="15" x14ac:dyDescent="0.25">
      <c r="A253" s="404" t="s">
        <v>239</v>
      </c>
      <c r="B253" s="289"/>
      <c r="C253" s="289"/>
      <c r="D253" s="289"/>
      <c r="E253" s="290"/>
      <c r="F253" s="290"/>
      <c r="G253" s="290"/>
      <c r="H253" s="290"/>
      <c r="I253" s="290"/>
      <c r="J253" s="290"/>
      <c r="K253" s="290"/>
      <c r="L253" s="290"/>
      <c r="M253" s="290"/>
      <c r="N253" s="290"/>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0" spans="1:23" x14ac:dyDescent="0.2">
      <c r="A260" s="290"/>
      <c r="B260" s="822"/>
      <c r="C260" s="822"/>
      <c r="D260" s="822"/>
      <c r="E260" s="822"/>
      <c r="F260" s="822"/>
      <c r="G260" s="822"/>
      <c r="H260" s="822"/>
      <c r="I260" s="822"/>
      <c r="J260" s="822"/>
      <c r="K260" s="822"/>
      <c r="L260" s="822"/>
      <c r="M260" s="822"/>
      <c r="N260" s="512"/>
      <c r="W260" s="116"/>
    </row>
    <row r="262" spans="1:23" s="30" customFormat="1" x14ac:dyDescent="0.2">
      <c r="A262" s="354"/>
      <c r="B262" s="76"/>
      <c r="C262" s="128"/>
      <c r="D262" s="353"/>
      <c r="E262" s="76"/>
      <c r="F262" s="128"/>
      <c r="G262" s="353"/>
      <c r="H262" s="353"/>
      <c r="N262" s="352"/>
      <c r="V262" s="51"/>
    </row>
    <row r="263" spans="1:23" s="30" customFormat="1" ht="24" customHeight="1" x14ac:dyDescent="0.2">
      <c r="A263" s="809" t="s">
        <v>112</v>
      </c>
      <c r="B263" s="700"/>
      <c r="C263" s="700"/>
      <c r="D263" s="700"/>
      <c r="E263" s="700"/>
      <c r="F263" s="700"/>
      <c r="G263" s="700"/>
      <c r="H263" s="700"/>
      <c r="I263" s="700"/>
      <c r="J263" s="700"/>
      <c r="K263" s="700"/>
      <c r="L263" s="700"/>
      <c r="M263" s="700"/>
      <c r="N263" s="479"/>
      <c r="V263" s="51"/>
    </row>
    <row r="264" spans="1:23" s="30" customFormat="1" ht="38.25" customHeight="1" x14ac:dyDescent="0.2">
      <c r="A264" s="810" t="s">
        <v>121</v>
      </c>
      <c r="B264" s="700"/>
      <c r="C264" s="700"/>
      <c r="D264" s="700"/>
      <c r="E264" s="700"/>
      <c r="F264" s="700"/>
      <c r="G264" s="700"/>
      <c r="H264" s="700"/>
      <c r="I264" s="700"/>
      <c r="J264" s="700"/>
      <c r="K264" s="700"/>
      <c r="L264" s="700"/>
      <c r="M264" s="700"/>
      <c r="N264" s="476"/>
      <c r="S264" s="51"/>
      <c r="V264" s="51"/>
    </row>
    <row r="267" spans="1:23" s="30" customFormat="1" x14ac:dyDescent="0.2">
      <c r="A267" s="354"/>
      <c r="B267" s="128"/>
      <c r="C267" s="487"/>
      <c r="D267" s="492"/>
      <c r="E267" s="128"/>
      <c r="F267" s="353"/>
      <c r="G267" s="128"/>
      <c r="H267" s="128"/>
      <c r="I267" s="128"/>
      <c r="J267" s="353"/>
      <c r="L267" s="352"/>
      <c r="M267" s="352"/>
    </row>
    <row r="277" spans="1:5" x14ac:dyDescent="0.2">
      <c r="A277" s="457"/>
      <c r="B277" s="456"/>
      <c r="C277" s="456"/>
      <c r="D277" s="456"/>
      <c r="E277" s="456"/>
    </row>
  </sheetData>
  <mergeCells count="211">
    <mergeCell ref="N164:N168"/>
    <mergeCell ref="N159:N161"/>
    <mergeCell ref="N118:N123"/>
    <mergeCell ref="N127:N132"/>
    <mergeCell ref="O118:O123"/>
    <mergeCell ref="O97:O103"/>
    <mergeCell ref="O109:O115"/>
    <mergeCell ref="N143:N148"/>
    <mergeCell ref="N87:N92"/>
    <mergeCell ref="N98:N103"/>
    <mergeCell ref="N110:N115"/>
    <mergeCell ref="N151:N156"/>
    <mergeCell ref="N135:N139"/>
    <mergeCell ref="A264:M264"/>
    <mergeCell ref="B226:M226"/>
    <mergeCell ref="B227:M227"/>
    <mergeCell ref="B232:M232"/>
    <mergeCell ref="B235:M235"/>
    <mergeCell ref="A234:M234"/>
    <mergeCell ref="B241:I241"/>
    <mergeCell ref="B239:I239"/>
    <mergeCell ref="B237:I237"/>
    <mergeCell ref="B246:M251"/>
    <mergeCell ref="B254:M260"/>
    <mergeCell ref="A263:M263"/>
    <mergeCell ref="L211:M211"/>
    <mergeCell ref="L209:M210"/>
    <mergeCell ref="B211:C211"/>
    <mergeCell ref="D211:E211"/>
    <mergeCell ref="A225:M225"/>
    <mergeCell ref="A206:M206"/>
    <mergeCell ref="A205:M205"/>
    <mergeCell ref="A189:M189"/>
    <mergeCell ref="G211:H211"/>
    <mergeCell ref="J74:M74"/>
    <mergeCell ref="A72:M72"/>
    <mergeCell ref="J68:K68"/>
    <mergeCell ref="C102:D102"/>
    <mergeCell ref="D187:E187"/>
    <mergeCell ref="J186:K186"/>
    <mergeCell ref="J187:K187"/>
    <mergeCell ref="D56:E56"/>
    <mergeCell ref="D66:E66"/>
    <mergeCell ref="D63:E63"/>
    <mergeCell ref="C89:H89"/>
    <mergeCell ref="C88:H88"/>
    <mergeCell ref="I69:K69"/>
    <mergeCell ref="D74:E74"/>
    <mergeCell ref="E82:F82"/>
    <mergeCell ref="D186:E186"/>
    <mergeCell ref="C100:D100"/>
    <mergeCell ref="B52:C57"/>
    <mergeCell ref="D54:E54"/>
    <mergeCell ref="D52:E52"/>
    <mergeCell ref="C98:D98"/>
    <mergeCell ref="E98:I98"/>
    <mergeCell ref="C97:D97"/>
    <mergeCell ref="E97:I97"/>
    <mergeCell ref="B86:H86"/>
    <mergeCell ref="B82:C82"/>
    <mergeCell ref="F74:H74"/>
    <mergeCell ref="B12:C12"/>
    <mergeCell ref="B1:E1"/>
    <mergeCell ref="F1:M1"/>
    <mergeCell ref="F32:K32"/>
    <mergeCell ref="B69:D69"/>
    <mergeCell ref="F66:K66"/>
    <mergeCell ref="H67:K67"/>
    <mergeCell ref="J57:K57"/>
    <mergeCell ref="F10:H10"/>
    <mergeCell ref="D10:E10"/>
    <mergeCell ref="D31:E31"/>
    <mergeCell ref="D33:E33"/>
    <mergeCell ref="D67:E67"/>
    <mergeCell ref="G37:H37"/>
    <mergeCell ref="D53:E53"/>
    <mergeCell ref="B37:D37"/>
    <mergeCell ref="E39:H39"/>
    <mergeCell ref="H45:I45"/>
    <mergeCell ref="C41:D41"/>
    <mergeCell ref="E49:F49"/>
    <mergeCell ref="B43:D43"/>
    <mergeCell ref="E44:I44"/>
    <mergeCell ref="E43:J43"/>
    <mergeCell ref="F52:K52"/>
    <mergeCell ref="G4:K4"/>
    <mergeCell ref="H7:J7"/>
    <mergeCell ref="J6:K6"/>
    <mergeCell ref="J5:M5"/>
    <mergeCell ref="L6:M6"/>
    <mergeCell ref="D18:E18"/>
    <mergeCell ref="H18:K18"/>
    <mergeCell ref="D17:E17"/>
    <mergeCell ref="E11:F11"/>
    <mergeCell ref="H12:K12"/>
    <mergeCell ref="E12:F12"/>
    <mergeCell ref="D14:E14"/>
    <mergeCell ref="F14:K14"/>
    <mergeCell ref="D15:E15"/>
    <mergeCell ref="D16:E16"/>
    <mergeCell ref="F16:K16"/>
    <mergeCell ref="F17:K17"/>
    <mergeCell ref="I49:K49"/>
    <mergeCell ref="B25:D25"/>
    <mergeCell ref="D29:E29"/>
    <mergeCell ref="F29:K29"/>
    <mergeCell ref="D30:E30"/>
    <mergeCell ref="B39:D39"/>
    <mergeCell ref="I41:K41"/>
    <mergeCell ref="E41:G41"/>
    <mergeCell ref="B49:D49"/>
    <mergeCell ref="J34:K34"/>
    <mergeCell ref="K45:M45"/>
    <mergeCell ref="B24:D24"/>
    <mergeCell ref="I25:K25"/>
    <mergeCell ref="H33:K33"/>
    <mergeCell ref="J19:K19"/>
    <mergeCell ref="B23:D23"/>
    <mergeCell ref="E24:G24"/>
    <mergeCell ref="E25:H25"/>
    <mergeCell ref="E23:L23"/>
    <mergeCell ref="E27:G27"/>
    <mergeCell ref="B29:C34"/>
    <mergeCell ref="F31:K31"/>
    <mergeCell ref="D32:E32"/>
    <mergeCell ref="B14:C19"/>
    <mergeCell ref="E100:I100"/>
    <mergeCell ref="C90:H90"/>
    <mergeCell ref="C91:H91"/>
    <mergeCell ref="C92:H92"/>
    <mergeCell ref="C99:D99"/>
    <mergeCell ref="E99:I99"/>
    <mergeCell ref="F54:K54"/>
    <mergeCell ref="D55:E55"/>
    <mergeCell ref="F55:K55"/>
    <mergeCell ref="H56:K56"/>
    <mergeCell ref="A77:M77"/>
    <mergeCell ref="D80:E80"/>
    <mergeCell ref="F80:H80"/>
    <mergeCell ref="D65:E65"/>
    <mergeCell ref="B62:C68"/>
    <mergeCell ref="D62:E62"/>
    <mergeCell ref="H82:K82"/>
    <mergeCell ref="C93:H93"/>
    <mergeCell ref="E81:F81"/>
    <mergeCell ref="F63:G63"/>
    <mergeCell ref="D64:E64"/>
    <mergeCell ref="F65:K65"/>
    <mergeCell ref="E69:F69"/>
    <mergeCell ref="F62:M62"/>
    <mergeCell ref="C101:D101"/>
    <mergeCell ref="B198:G198"/>
    <mergeCell ref="H198:J198"/>
    <mergeCell ref="B194:G194"/>
    <mergeCell ref="H194:J194"/>
    <mergeCell ref="B197:G197"/>
    <mergeCell ref="H197:J197"/>
    <mergeCell ref="E109:I109"/>
    <mergeCell ref="C113:D113"/>
    <mergeCell ref="C112:D112"/>
    <mergeCell ref="C103:D103"/>
    <mergeCell ref="E103:I103"/>
    <mergeCell ref="C109:D109"/>
    <mergeCell ref="E112:I112"/>
    <mergeCell ref="C110:D110"/>
    <mergeCell ref="E110:I110"/>
    <mergeCell ref="C111:D111"/>
    <mergeCell ref="E111:I111"/>
    <mergeCell ref="E101:I101"/>
    <mergeCell ref="H192:J192"/>
    <mergeCell ref="C104:I104"/>
    <mergeCell ref="E102:I102"/>
    <mergeCell ref="D185:G185"/>
    <mergeCell ref="C116:I116"/>
    <mergeCell ref="C115:D115"/>
    <mergeCell ref="B191:G191"/>
    <mergeCell ref="H191:J191"/>
    <mergeCell ref="C167:I167"/>
    <mergeCell ref="C168:I168"/>
    <mergeCell ref="C124:I124"/>
    <mergeCell ref="H193:J193"/>
    <mergeCell ref="E113:I113"/>
    <mergeCell ref="C114:D114"/>
    <mergeCell ref="E114:I114"/>
    <mergeCell ref="C121:D121"/>
    <mergeCell ref="E121:I121"/>
    <mergeCell ref="E115:I115"/>
    <mergeCell ref="B199:G199"/>
    <mergeCell ref="H199:J199"/>
    <mergeCell ref="B195:G195"/>
    <mergeCell ref="H195:J195"/>
    <mergeCell ref="B196:G196"/>
    <mergeCell ref="H196:J196"/>
    <mergeCell ref="H201:J201"/>
    <mergeCell ref="B243:I243"/>
    <mergeCell ref="C122:D122"/>
    <mergeCell ref="E122:I122"/>
    <mergeCell ref="B201:G201"/>
    <mergeCell ref="C123:D123"/>
    <mergeCell ref="E123:I123"/>
    <mergeCell ref="C161:I161"/>
    <mergeCell ref="C166:I166"/>
    <mergeCell ref="B200:G200"/>
    <mergeCell ref="B193:G193"/>
    <mergeCell ref="B192:G192"/>
    <mergeCell ref="H200:J200"/>
    <mergeCell ref="G208:J209"/>
    <mergeCell ref="B212:E214"/>
    <mergeCell ref="G212:K214"/>
    <mergeCell ref="I211:K211"/>
    <mergeCell ref="B208:E209"/>
  </mergeCells>
  <phoneticPr fontId="29" type="noConversion"/>
  <conditionalFormatting sqref="L211">
    <cfRule type="cellIs" dxfId="55" priority="1" stopIfTrue="1" operator="equal">
      <formula>""""""</formula>
    </cfRule>
  </conditionalFormatting>
  <conditionalFormatting sqref="K181">
    <cfRule type="expression" dxfId="54" priority="2" stopIfTrue="1">
      <formula>$G$181="Oui"</formula>
    </cfRule>
  </conditionalFormatting>
  <conditionalFormatting sqref="C166:I168 K166:K168 P166:P168">
    <cfRule type="expression" dxfId="53" priority="3" stopIfTrue="1">
      <formula>$L$25="Coût complet"</formula>
    </cfRule>
  </conditionalFormatting>
  <conditionalFormatting sqref="C161:I161">
    <cfRule type="expression" dxfId="52" priority="4" stopIfTrue="1">
      <formula>$L$25="Coût marginal"</formula>
    </cfRule>
  </conditionalFormatting>
  <conditionalFormatting sqref="K161 P161">
    <cfRule type="expression" dxfId="51" priority="5" stopIfTrue="1">
      <formula>$L$25="Coût marginal"</formula>
    </cfRule>
  </conditionalFormatting>
  <conditionalFormatting sqref="O74:O76 O80 O10">
    <cfRule type="cellIs" dxfId="50" priority="6" stopIfTrue="1" operator="notEqual">
      <formula>""""""</formula>
    </cfRule>
  </conditionalFormatting>
  <conditionalFormatting sqref="J27:N27">
    <cfRule type="expression" dxfId="49" priority="7" stopIfTrue="1">
      <formula>$E$27="Autre"</formula>
    </cfRule>
  </conditionalFormatting>
  <dataValidations count="10">
    <dataValidation type="list" allowBlank="1" showInputMessage="1" showErrorMessage="1" sqref="J237 J239 J241 J243 L231:M231 F229:F230">
      <formula1>$O$229:$O$230</formula1>
    </dataValidation>
    <dataValidation type="list" allowBlank="1" showInputMessage="1" showErrorMessage="1" sqref="E229:E230 H78 H60 H8">
      <formula1>#REF!</formula1>
    </dataValidation>
    <dataValidation type="list" allowBlank="1" showInputMessage="1" showErrorMessage="1" sqref="G181">
      <formula1>$P$181:$P$182</formula1>
    </dataValidation>
    <dataValidation type="list" allowBlank="1" showInputMessage="1" showErrorMessage="1" sqref="C121:D123 C109:D115">
      <formula1>$Q$109:$Q$114</formula1>
    </dataValidation>
    <dataValidation type="list" allowBlank="1" showInputMessage="1" showErrorMessage="1" sqref="C97:C103">
      <formula1>$P$97:$P$102</formula1>
    </dataValidation>
    <dataValidation type="list" allowBlank="1" showInputMessage="1" showErrorMessage="1" sqref="B74:B76 B80 F45 B10">
      <formula1>$Q$2:$Q$3</formula1>
    </dataValidation>
    <dataValidation type="list" allowBlank="1" showInputMessage="1" showErrorMessage="1" sqref="E37">
      <formula1>$V$2:$V$54</formula1>
    </dataValidation>
    <dataValidation type="list" allowBlank="1" showInputMessage="1" showErrorMessage="1" sqref="E27:G27">
      <formula1>$S$18:$S$40</formula1>
    </dataValidation>
    <dataValidation type="list" allowBlank="1" showInputMessage="1" showErrorMessage="1" sqref="L25:M25">
      <formula1>$P$2:$P$3</formula1>
    </dataValidation>
    <dataValidation type="list" allowBlank="1" showInputMessage="1" showErrorMessage="1" sqref="E25:H25">
      <formula1>$S$2:$S$9</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3" max="16383" man="1"/>
    <brk id="187"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tabColor indexed="15"/>
  </sheetPr>
  <dimension ref="A1:Y277"/>
  <sheetViews>
    <sheetView zoomScaleNormal="100" workbookViewId="0">
      <selection activeCell="C4" sqref="C4"/>
    </sheetView>
  </sheetViews>
  <sheetFormatPr baseColWidth="10" defaultColWidth="11.42578125" defaultRowHeight="12.75" x14ac:dyDescent="0.2"/>
  <cols>
    <col min="1" max="1" width="8.1406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5" width="12.42578125" style="133" customWidth="1"/>
    <col min="16"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customWidth="1"/>
    <col min="24" max="24" width="11.42578125" style="93"/>
    <col min="25" max="16384" width="11.42578125" style="133"/>
  </cols>
  <sheetData>
    <row r="1" spans="1:25" s="93" customFormat="1" ht="78" customHeight="1" x14ac:dyDescent="0.2">
      <c r="A1" s="599"/>
      <c r="B1" s="663"/>
      <c r="C1" s="664"/>
      <c r="D1" s="664"/>
      <c r="E1" s="665"/>
      <c r="F1" s="666" t="s">
        <v>368</v>
      </c>
      <c r="G1" s="667"/>
      <c r="H1" s="667"/>
      <c r="I1" s="667"/>
      <c r="J1" s="667"/>
      <c r="K1" s="667"/>
      <c r="L1" s="667"/>
      <c r="M1" s="668"/>
      <c r="N1" s="505"/>
      <c r="O1" s="181"/>
      <c r="P1" s="67"/>
      <c r="Q1" s="67" t="s">
        <v>59</v>
      </c>
      <c r="R1" s="67" t="s">
        <v>57</v>
      </c>
      <c r="S1" s="67" t="s">
        <v>40</v>
      </c>
      <c r="T1" s="130" t="s">
        <v>92</v>
      </c>
      <c r="U1" s="130" t="s">
        <v>98</v>
      </c>
      <c r="V1" s="67" t="s">
        <v>105</v>
      </c>
      <c r="W1" s="136"/>
      <c r="Y1" s="67"/>
    </row>
    <row r="2" spans="1:25" s="93" customFormat="1" ht="12.75" customHeight="1" x14ac:dyDescent="0.2">
      <c r="G2" s="4"/>
      <c r="H2" s="182"/>
      <c r="I2" s="98"/>
      <c r="J2" s="188"/>
      <c r="K2" s="188"/>
      <c r="L2" s="188"/>
      <c r="M2" s="188"/>
      <c r="N2" s="455"/>
      <c r="O2" s="181"/>
      <c r="P2" s="93" t="s">
        <v>108</v>
      </c>
      <c r="Q2" s="93" t="s">
        <v>58</v>
      </c>
      <c r="R2" s="93" t="s">
        <v>51</v>
      </c>
      <c r="S2" s="137" t="s">
        <v>363</v>
      </c>
      <c r="T2" s="167">
        <f>IF(L25="Coût marginal",1,2)</f>
        <v>2</v>
      </c>
      <c r="V2" s="428" t="s">
        <v>246</v>
      </c>
      <c r="W2" s="135"/>
    </row>
    <row r="3" spans="1:25" s="93" customFormat="1" x14ac:dyDescent="0.2">
      <c r="J3" s="479"/>
      <c r="K3" s="479"/>
      <c r="L3" s="479"/>
      <c r="M3" s="479"/>
      <c r="N3" s="479"/>
      <c r="P3" s="93" t="s">
        <v>109</v>
      </c>
      <c r="Q3" s="93" t="s">
        <v>38</v>
      </c>
      <c r="R3" s="93" t="s">
        <v>52</v>
      </c>
      <c r="S3" s="137" t="s">
        <v>99</v>
      </c>
      <c r="T3" s="167"/>
      <c r="V3" s="428" t="s">
        <v>247</v>
      </c>
      <c r="W3" s="135"/>
    </row>
    <row r="4" spans="1:25" s="93" customFormat="1" ht="30.75" customHeight="1" x14ac:dyDescent="0.2">
      <c r="D4" s="102"/>
      <c r="E4" s="68" t="s">
        <v>110</v>
      </c>
      <c r="F4" s="69">
        <v>4</v>
      </c>
      <c r="G4" s="749" t="s">
        <v>80</v>
      </c>
      <c r="H4" s="750"/>
      <c r="I4" s="750"/>
      <c r="J4" s="750"/>
      <c r="K4" s="751"/>
      <c r="R4" s="93" t="s">
        <v>106</v>
      </c>
      <c r="S4" s="138" t="s">
        <v>113</v>
      </c>
      <c r="T4" s="131" t="s">
        <v>93</v>
      </c>
      <c r="U4" s="132" t="s">
        <v>97</v>
      </c>
      <c r="V4" s="428" t="s">
        <v>248</v>
      </c>
    </row>
    <row r="5" spans="1:25" s="93" customFormat="1" ht="18" x14ac:dyDescent="0.25">
      <c r="E5" s="70"/>
      <c r="F5" s="183"/>
      <c r="G5" s="183"/>
      <c r="H5" s="183"/>
      <c r="I5" s="28"/>
      <c r="J5" s="757" t="s">
        <v>66</v>
      </c>
      <c r="K5" s="758"/>
      <c r="L5" s="758"/>
      <c r="M5" s="759"/>
      <c r="R5" s="93" t="s">
        <v>53</v>
      </c>
      <c r="S5" s="138" t="s">
        <v>104</v>
      </c>
      <c r="T5" s="184" t="s">
        <v>94</v>
      </c>
      <c r="U5" s="185">
        <v>0.08</v>
      </c>
      <c r="V5" s="428" t="s">
        <v>249</v>
      </c>
      <c r="W5" s="135"/>
    </row>
    <row r="6" spans="1:25" s="93" customFormat="1" x14ac:dyDescent="0.2">
      <c r="J6" s="755" t="str">
        <f>'Fiche Identité'!E2</f>
        <v xml:space="preserve">N° de dossier : </v>
      </c>
      <c r="K6" s="837"/>
      <c r="L6" s="760" t="str">
        <f>CONCATENATE('Fiche Identité'!F2,"-04")</f>
        <v>ANR--04</v>
      </c>
      <c r="M6" s="761"/>
      <c r="R6" s="93" t="s">
        <v>107</v>
      </c>
      <c r="S6" s="138" t="s">
        <v>100</v>
      </c>
      <c r="T6" s="186" t="s">
        <v>95</v>
      </c>
      <c r="U6" s="187">
        <v>0.2</v>
      </c>
      <c r="V6" s="428" t="s">
        <v>250</v>
      </c>
      <c r="W6" s="135"/>
    </row>
    <row r="7" spans="1:25" s="93" customFormat="1" ht="15" customHeight="1" x14ac:dyDescent="0.25">
      <c r="A7" s="36" t="s">
        <v>67</v>
      </c>
      <c r="B7" s="72"/>
      <c r="C7" s="72"/>
      <c r="D7" s="72"/>
      <c r="E7" s="72"/>
      <c r="F7" s="72"/>
      <c r="G7" s="73"/>
      <c r="H7" s="752" t="s">
        <v>69</v>
      </c>
      <c r="I7" s="753"/>
      <c r="J7" s="754"/>
      <c r="K7" s="74" t="s">
        <v>46</v>
      </c>
      <c r="N7" s="188"/>
      <c r="R7" s="93" t="s">
        <v>54</v>
      </c>
      <c r="S7" s="138" t="s">
        <v>101</v>
      </c>
      <c r="T7" s="189"/>
      <c r="U7" s="187">
        <v>0.4</v>
      </c>
      <c r="V7" s="428" t="s">
        <v>251</v>
      </c>
      <c r="W7" s="135"/>
    </row>
    <row r="8" spans="1:25" s="93" customFormat="1" ht="8.25" customHeight="1" x14ac:dyDescent="0.25">
      <c r="A8" s="75"/>
      <c r="B8" s="76"/>
      <c r="C8" s="76"/>
      <c r="D8" s="76"/>
      <c r="E8" s="76"/>
      <c r="F8" s="76"/>
      <c r="G8" s="77"/>
      <c r="H8" s="78"/>
      <c r="K8" s="3"/>
      <c r="L8" s="79"/>
      <c r="M8" s="79"/>
      <c r="N8" s="74"/>
      <c r="Q8" s="71"/>
      <c r="R8" s="93" t="s">
        <v>55</v>
      </c>
      <c r="S8" s="137" t="s">
        <v>102</v>
      </c>
      <c r="T8" s="190"/>
      <c r="U8" s="187">
        <v>7.0000000000000007E-2</v>
      </c>
      <c r="V8" s="428" t="s">
        <v>252</v>
      </c>
      <c r="W8" s="135"/>
    </row>
    <row r="9" spans="1:25" s="93" customFormat="1" ht="14.25" x14ac:dyDescent="0.2">
      <c r="B9" s="80" t="s">
        <v>86</v>
      </c>
      <c r="C9" s="80"/>
      <c r="D9" s="80" t="s">
        <v>87</v>
      </c>
      <c r="E9" s="80"/>
      <c r="F9" s="80" t="s">
        <v>88</v>
      </c>
      <c r="J9" s="164" t="s">
        <v>89</v>
      </c>
      <c r="K9" s="164"/>
      <c r="L9" s="74" t="s">
        <v>174</v>
      </c>
      <c r="M9" s="74"/>
      <c r="N9" s="276"/>
      <c r="O9" s="116"/>
      <c r="Q9" s="71"/>
      <c r="R9" s="93" t="s">
        <v>56</v>
      </c>
      <c r="S9" s="138" t="s">
        <v>103</v>
      </c>
      <c r="T9" s="191" t="s">
        <v>96</v>
      </c>
      <c r="U9" s="192">
        <v>0</v>
      </c>
      <c r="V9" s="428" t="s">
        <v>253</v>
      </c>
      <c r="W9" s="135"/>
    </row>
    <row r="10" spans="1:25" s="93" customFormat="1" ht="15.75" thickBot="1" x14ac:dyDescent="0.3">
      <c r="B10" s="295"/>
      <c r="C10" s="142"/>
      <c r="D10" s="737"/>
      <c r="E10" s="738"/>
      <c r="F10" s="734"/>
      <c r="G10" s="735"/>
      <c r="H10" s="736"/>
      <c r="I10" s="2"/>
      <c r="J10" s="297"/>
      <c r="K10" s="193"/>
      <c r="L10" s="316"/>
      <c r="M10" s="316"/>
      <c r="N10" s="81"/>
      <c r="O10" s="194"/>
      <c r="R10" s="195" t="s">
        <v>77</v>
      </c>
      <c r="S10" s="133"/>
      <c r="T10" s="196"/>
      <c r="U10" s="192">
        <v>0</v>
      </c>
      <c r="V10" s="428" t="s">
        <v>254</v>
      </c>
      <c r="W10" s="136"/>
    </row>
    <row r="11" spans="1:25" s="93" customFormat="1" ht="16.5" customHeight="1" x14ac:dyDescent="0.2">
      <c r="B11" s="82" t="s">
        <v>90</v>
      </c>
      <c r="C11" s="83"/>
      <c r="D11" s="82"/>
      <c r="E11" s="766" t="s">
        <v>122</v>
      </c>
      <c r="F11" s="766"/>
      <c r="G11" s="30"/>
      <c r="H11" s="80" t="s">
        <v>91</v>
      </c>
      <c r="I11" s="30"/>
      <c r="J11" s="30"/>
      <c r="L11" s="81"/>
      <c r="M11" s="81"/>
      <c r="O11" s="116"/>
      <c r="S11" s="133"/>
      <c r="V11" s="428" t="s">
        <v>255</v>
      </c>
      <c r="W11" s="135"/>
    </row>
    <row r="12" spans="1:25" s="93" customFormat="1" ht="15" thickBot="1" x14ac:dyDescent="0.25">
      <c r="B12" s="770"/>
      <c r="C12" s="770"/>
      <c r="D12" s="122"/>
      <c r="E12" s="769"/>
      <c r="F12" s="769"/>
      <c r="G12" s="82"/>
      <c r="H12" s="727"/>
      <c r="I12" s="727"/>
      <c r="J12" s="727"/>
      <c r="K12" s="727"/>
      <c r="S12" s="133"/>
      <c r="V12" s="428" t="s">
        <v>256</v>
      </c>
      <c r="W12" s="135"/>
    </row>
    <row r="13" spans="1:25" s="116" customFormat="1" x14ac:dyDescent="0.2">
      <c r="B13" s="143"/>
      <c r="C13" s="21"/>
      <c r="D13" s="144"/>
      <c r="E13" s="141"/>
      <c r="F13" s="35"/>
      <c r="G13" s="180"/>
      <c r="H13" s="197"/>
      <c r="I13" s="198"/>
      <c r="J13" s="198"/>
      <c r="K13" s="198"/>
      <c r="S13" s="133"/>
      <c r="V13" s="429" t="s">
        <v>257</v>
      </c>
      <c r="W13" s="136"/>
      <c r="X13" s="93"/>
    </row>
    <row r="14" spans="1:25" s="116" customFormat="1" ht="14.25" x14ac:dyDescent="0.2">
      <c r="B14" s="743" t="s">
        <v>129</v>
      </c>
      <c r="C14" s="744"/>
      <c r="D14" s="741" t="s">
        <v>196</v>
      </c>
      <c r="E14" s="742"/>
      <c r="F14" s="720" t="str">
        <f>IF(E23="","",E23)</f>
        <v/>
      </c>
      <c r="G14" s="720"/>
      <c r="H14" s="720"/>
      <c r="I14" s="720"/>
      <c r="J14" s="720"/>
      <c r="K14" s="720"/>
      <c r="S14" s="133"/>
      <c r="V14" s="428" t="s">
        <v>258</v>
      </c>
      <c r="W14" s="136"/>
      <c r="X14" s="93"/>
    </row>
    <row r="15" spans="1:25" s="116" customFormat="1" ht="14.25" customHeight="1" x14ac:dyDescent="0.2">
      <c r="B15" s="745"/>
      <c r="C15" s="744"/>
      <c r="D15" s="696" t="s">
        <v>30</v>
      </c>
      <c r="E15" s="696"/>
      <c r="F15" s="442" t="str">
        <f>IF(F53="","",F53)</f>
        <v/>
      </c>
      <c r="G15" s="83"/>
      <c r="H15" s="83"/>
      <c r="I15" s="83"/>
      <c r="J15" s="83"/>
      <c r="K15" s="83"/>
      <c r="P15" s="93"/>
      <c r="S15" s="93"/>
      <c r="V15" s="43" t="s">
        <v>259</v>
      </c>
    </row>
    <row r="16" spans="1:25" s="116" customFormat="1" ht="14.25" x14ac:dyDescent="0.2">
      <c r="B16" s="745"/>
      <c r="C16" s="744"/>
      <c r="D16" s="696" t="s">
        <v>32</v>
      </c>
      <c r="E16" s="719"/>
      <c r="F16" s="720" t="str">
        <f>IF(F54="","",F54)</f>
        <v/>
      </c>
      <c r="G16" s="720"/>
      <c r="H16" s="720"/>
      <c r="I16" s="720"/>
      <c r="J16" s="720"/>
      <c r="K16" s="720"/>
      <c r="V16" s="22" t="s">
        <v>260</v>
      </c>
    </row>
    <row r="17" spans="1:24" s="116" customFormat="1" ht="14.25" x14ac:dyDescent="0.2">
      <c r="B17" s="745"/>
      <c r="C17" s="744"/>
      <c r="D17" s="696" t="s">
        <v>33</v>
      </c>
      <c r="E17" s="696"/>
      <c r="F17" s="720" t="str">
        <f>IF(F55="","",F55)</f>
        <v/>
      </c>
      <c r="G17" s="720"/>
      <c r="H17" s="720"/>
      <c r="I17" s="720"/>
      <c r="J17" s="720"/>
      <c r="K17" s="720"/>
      <c r="S17" s="436" t="s">
        <v>321</v>
      </c>
      <c r="T17" s="436" t="s">
        <v>289</v>
      </c>
      <c r="V17" s="22" t="s">
        <v>261</v>
      </c>
    </row>
    <row r="18" spans="1:24" s="93" customFormat="1" ht="12.75" customHeight="1" x14ac:dyDescent="0.2">
      <c r="A18" s="117"/>
      <c r="B18" s="745"/>
      <c r="C18" s="744"/>
      <c r="D18" s="696" t="s">
        <v>31</v>
      </c>
      <c r="E18" s="696"/>
      <c r="F18" s="569" t="str">
        <f>IF(F56="","",F56)</f>
        <v/>
      </c>
      <c r="G18" s="50" t="s">
        <v>27</v>
      </c>
      <c r="H18" s="720" t="str">
        <f>IF(H56="","",H56)</f>
        <v/>
      </c>
      <c r="I18" s="720"/>
      <c r="J18" s="720"/>
      <c r="K18" s="720"/>
      <c r="L18" s="76"/>
      <c r="M18" s="76"/>
      <c r="N18" s="124"/>
      <c r="S18" s="437" t="s">
        <v>290</v>
      </c>
      <c r="T18" s="437" t="s">
        <v>291</v>
      </c>
      <c r="V18" s="428" t="s">
        <v>262</v>
      </c>
      <c r="W18" s="116"/>
    </row>
    <row r="19" spans="1:24" s="93" customFormat="1" ht="14.25" x14ac:dyDescent="0.2">
      <c r="A19" s="117"/>
      <c r="B19" s="745"/>
      <c r="C19" s="744"/>
      <c r="D19" s="119"/>
      <c r="E19" s="119"/>
      <c r="F19" s="122"/>
      <c r="G19" s="263" t="s">
        <v>28</v>
      </c>
      <c r="H19" s="443" t="str">
        <f>IF(H57="","",H57)</f>
        <v/>
      </c>
      <c r="I19" s="264" t="s">
        <v>29</v>
      </c>
      <c r="J19" s="694" t="str">
        <f>IF(J57="","",J57)</f>
        <v/>
      </c>
      <c r="K19" s="695"/>
      <c r="L19" s="124"/>
      <c r="M19" s="124"/>
      <c r="N19" s="124"/>
      <c r="S19" s="437" t="s">
        <v>292</v>
      </c>
      <c r="T19" s="437" t="s">
        <v>293</v>
      </c>
      <c r="V19" s="22" t="s">
        <v>263</v>
      </c>
      <c r="W19" s="116"/>
    </row>
    <row r="20" spans="1:24" s="116" customFormat="1" x14ac:dyDescent="0.2">
      <c r="B20" s="143"/>
      <c r="C20" s="21"/>
      <c r="D20" s="144"/>
      <c r="E20" s="141"/>
      <c r="F20" s="35"/>
      <c r="G20" s="180"/>
      <c r="H20" s="197"/>
      <c r="I20" s="198"/>
      <c r="J20" s="198"/>
      <c r="K20" s="198"/>
      <c r="S20" s="437" t="s">
        <v>294</v>
      </c>
      <c r="T20" s="437" t="s">
        <v>295</v>
      </c>
      <c r="V20" s="22" t="s">
        <v>264</v>
      </c>
      <c r="W20" s="136"/>
      <c r="X20" s="93"/>
    </row>
    <row r="21" spans="1:24" s="92" customFormat="1" ht="15" customHeight="1" x14ac:dyDescent="0.2">
      <c r="A21" s="88" t="s">
        <v>63</v>
      </c>
      <c r="B21" s="89"/>
      <c r="C21" s="89"/>
      <c r="D21" s="89"/>
      <c r="E21" s="89"/>
      <c r="F21" s="89"/>
      <c r="G21" s="90"/>
      <c r="H21" s="90"/>
      <c r="I21" s="90"/>
      <c r="J21" s="90"/>
      <c r="K21" s="91"/>
      <c r="L21" s="90"/>
      <c r="M21" s="90"/>
      <c r="N21" s="493"/>
      <c r="S21" s="437" t="s">
        <v>296</v>
      </c>
      <c r="T21" s="437" t="s">
        <v>297</v>
      </c>
      <c r="V21" s="428" t="s">
        <v>265</v>
      </c>
      <c r="W21" s="134"/>
      <c r="X21" s="93"/>
    </row>
    <row r="22" spans="1:24" s="93" customFormat="1" ht="7.5" customHeight="1" x14ac:dyDescent="0.25">
      <c r="B22" s="94"/>
      <c r="C22" s="95"/>
      <c r="D22" s="96"/>
      <c r="E22" s="96"/>
      <c r="F22" s="96"/>
      <c r="K22" s="97"/>
      <c r="N22" s="98"/>
      <c r="S22" s="437" t="s">
        <v>298</v>
      </c>
      <c r="T22" s="437" t="s">
        <v>299</v>
      </c>
      <c r="V22" s="22" t="s">
        <v>266</v>
      </c>
      <c r="W22" s="136"/>
    </row>
    <row r="23" spans="1:24" s="93" customFormat="1" ht="41.25" customHeight="1" thickBot="1" x14ac:dyDescent="0.25">
      <c r="A23" s="99"/>
      <c r="B23" s="739" t="s">
        <v>117</v>
      </c>
      <c r="C23" s="740"/>
      <c r="D23" s="739"/>
      <c r="E23" s="762"/>
      <c r="F23" s="763"/>
      <c r="G23" s="763"/>
      <c r="H23" s="763"/>
      <c r="I23" s="763"/>
      <c r="J23" s="763"/>
      <c r="K23" s="764"/>
      <c r="L23" s="765"/>
      <c r="M23" s="495"/>
      <c r="N23" s="98"/>
      <c r="S23" s="437" t="s">
        <v>300</v>
      </c>
      <c r="T23" s="437" t="s">
        <v>301</v>
      </c>
      <c r="V23" s="430" t="s">
        <v>267</v>
      </c>
      <c r="W23" s="136"/>
    </row>
    <row r="24" spans="1:24" s="93" customFormat="1" ht="33.75" customHeight="1" thickBot="1" x14ac:dyDescent="0.25">
      <c r="A24" s="100"/>
      <c r="B24" s="739" t="s">
        <v>60</v>
      </c>
      <c r="C24" s="740"/>
      <c r="D24" s="739"/>
      <c r="E24" s="771"/>
      <c r="F24" s="772"/>
      <c r="G24" s="772"/>
      <c r="H24" s="129"/>
      <c r="I24" s="199"/>
      <c r="J24" s="181"/>
      <c r="K24" s="181"/>
      <c r="Q24" s="167"/>
      <c r="S24" s="437" t="s">
        <v>302</v>
      </c>
      <c r="T24" s="437" t="s">
        <v>301</v>
      </c>
      <c r="V24" s="428" t="s">
        <v>268</v>
      </c>
      <c r="W24" s="136"/>
    </row>
    <row r="25" spans="1:24" s="102" customFormat="1" ht="23.25" customHeight="1" thickBot="1" x14ac:dyDescent="0.25">
      <c r="A25" s="100"/>
      <c r="B25" s="739" t="s">
        <v>40</v>
      </c>
      <c r="C25" s="740"/>
      <c r="D25" s="739"/>
      <c r="E25" s="636"/>
      <c r="F25" s="636"/>
      <c r="G25" s="636"/>
      <c r="H25" s="748"/>
      <c r="I25" s="767" t="s">
        <v>111</v>
      </c>
      <c r="J25" s="768"/>
      <c r="K25" s="768"/>
      <c r="L25" s="298"/>
      <c r="M25" s="496"/>
      <c r="N25" s="139"/>
      <c r="O25" s="101"/>
      <c r="Q25" s="167"/>
      <c r="S25" s="437" t="s">
        <v>303</v>
      </c>
      <c r="T25" s="437" t="s">
        <v>301</v>
      </c>
      <c r="V25" s="428" t="s">
        <v>269</v>
      </c>
      <c r="W25" s="135"/>
      <c r="X25" s="93"/>
    </row>
    <row r="26" spans="1:24" s="28" customFormat="1" ht="15" customHeight="1" x14ac:dyDescent="0.2">
      <c r="B26" s="143"/>
      <c r="C26" s="143"/>
      <c r="D26" s="178"/>
      <c r="E26" s="127"/>
      <c r="F26" s="127"/>
      <c r="G26" s="128"/>
      <c r="I26" s="177"/>
      <c r="J26" s="177"/>
      <c r="K26" s="177"/>
      <c r="L26" s="177"/>
      <c r="M26" s="177"/>
      <c r="Q26" s="167"/>
      <c r="S26" s="437" t="s">
        <v>304</v>
      </c>
      <c r="T26" s="437" t="s">
        <v>301</v>
      </c>
      <c r="V26" s="428" t="s">
        <v>270</v>
      </c>
      <c r="W26" s="136"/>
    </row>
    <row r="27" spans="1:24" s="28" customFormat="1" ht="14.25" x14ac:dyDescent="0.2">
      <c r="A27" s="302"/>
      <c r="B27" s="151" t="s">
        <v>126</v>
      </c>
      <c r="C27" s="151"/>
      <c r="D27" s="178"/>
      <c r="E27" s="733"/>
      <c r="F27" s="747"/>
      <c r="G27" s="747"/>
      <c r="H27" s="198"/>
      <c r="I27" s="264" t="str">
        <f>IF(E27="Autre","Préciser : ","")</f>
        <v/>
      </c>
      <c r="J27" s="477"/>
      <c r="K27" s="478"/>
      <c r="L27" s="478"/>
      <c r="M27" s="478"/>
      <c r="N27" s="478"/>
      <c r="Q27" s="167"/>
      <c r="S27" s="437" t="s">
        <v>281</v>
      </c>
      <c r="T27" s="437" t="s">
        <v>305</v>
      </c>
      <c r="V27" s="428" t="s">
        <v>271</v>
      </c>
      <c r="W27" s="136"/>
    </row>
    <row r="28" spans="1:24" s="28" customFormat="1" x14ac:dyDescent="0.2">
      <c r="A28" s="198"/>
      <c r="B28" s="143"/>
      <c r="C28" s="143"/>
      <c r="D28" s="178"/>
      <c r="E28" s="127"/>
      <c r="F28" s="127"/>
      <c r="G28" s="128"/>
      <c r="H28" s="198"/>
      <c r="I28" s="265"/>
      <c r="J28" s="265"/>
      <c r="K28" s="265"/>
      <c r="L28" s="265"/>
      <c r="M28" s="265"/>
      <c r="N28" s="198"/>
      <c r="Q28" s="167"/>
      <c r="S28" s="437" t="s">
        <v>284</v>
      </c>
      <c r="T28" s="437" t="s">
        <v>306</v>
      </c>
      <c r="V28" s="428" t="s">
        <v>272</v>
      </c>
      <c r="W28" s="136"/>
    </row>
    <row r="29" spans="1:24" s="28" customFormat="1" ht="14.25" x14ac:dyDescent="0.2">
      <c r="A29" s="198"/>
      <c r="B29" s="743" t="s">
        <v>128</v>
      </c>
      <c r="C29" s="744"/>
      <c r="D29" s="741" t="s">
        <v>196</v>
      </c>
      <c r="E29" s="742"/>
      <c r="F29" s="720"/>
      <c r="G29" s="720"/>
      <c r="H29" s="720"/>
      <c r="I29" s="720"/>
      <c r="J29" s="720"/>
      <c r="K29" s="720"/>
      <c r="L29" s="265"/>
      <c r="M29" s="265"/>
      <c r="N29" s="198"/>
      <c r="Q29" s="167"/>
      <c r="S29" s="437" t="s">
        <v>283</v>
      </c>
      <c r="T29" s="437" t="s">
        <v>307</v>
      </c>
      <c r="V29" s="431" t="s">
        <v>273</v>
      </c>
      <c r="W29" s="136"/>
    </row>
    <row r="30" spans="1:24" s="116" customFormat="1" ht="14.25" customHeight="1" x14ac:dyDescent="0.2">
      <c r="B30" s="745"/>
      <c r="C30" s="744"/>
      <c r="D30" s="696" t="s">
        <v>30</v>
      </c>
      <c r="E30" s="696"/>
      <c r="F30" s="171"/>
      <c r="G30" s="83"/>
      <c r="H30" s="83"/>
      <c r="I30" s="83"/>
      <c r="J30" s="83"/>
      <c r="K30" s="83"/>
      <c r="P30" s="93"/>
      <c r="S30" s="437" t="s">
        <v>286</v>
      </c>
      <c r="T30" s="437" t="s">
        <v>308</v>
      </c>
      <c r="V30" s="430" t="s">
        <v>274</v>
      </c>
    </row>
    <row r="31" spans="1:24" s="116" customFormat="1" ht="14.25" x14ac:dyDescent="0.2">
      <c r="B31" s="745"/>
      <c r="C31" s="744"/>
      <c r="D31" s="696" t="s">
        <v>32</v>
      </c>
      <c r="E31" s="719"/>
      <c r="F31" s="746"/>
      <c r="G31" s="746"/>
      <c r="H31" s="746"/>
      <c r="I31" s="746"/>
      <c r="J31" s="746"/>
      <c r="K31" s="746"/>
      <c r="S31" s="437" t="s">
        <v>282</v>
      </c>
      <c r="T31" s="437" t="s">
        <v>309</v>
      </c>
      <c r="V31" s="428" t="s">
        <v>275</v>
      </c>
    </row>
    <row r="32" spans="1:24" s="116" customFormat="1" ht="14.25" x14ac:dyDescent="0.2">
      <c r="B32" s="745"/>
      <c r="C32" s="744"/>
      <c r="D32" s="696" t="s">
        <v>33</v>
      </c>
      <c r="E32" s="696"/>
      <c r="F32" s="746"/>
      <c r="G32" s="746"/>
      <c r="H32" s="746"/>
      <c r="I32" s="746"/>
      <c r="J32" s="746"/>
      <c r="K32" s="746"/>
      <c r="S32" s="437" t="s">
        <v>310</v>
      </c>
      <c r="T32" s="437" t="s">
        <v>311</v>
      </c>
      <c r="V32" s="23" t="s">
        <v>276</v>
      </c>
    </row>
    <row r="33" spans="1:24" s="93" customFormat="1" ht="12.75" customHeight="1" x14ac:dyDescent="0.2">
      <c r="A33" s="117"/>
      <c r="B33" s="745"/>
      <c r="C33" s="744"/>
      <c r="D33" s="696" t="s">
        <v>31</v>
      </c>
      <c r="E33" s="696"/>
      <c r="F33" s="171"/>
      <c r="G33" s="50" t="s">
        <v>27</v>
      </c>
      <c r="H33" s="746"/>
      <c r="I33" s="746"/>
      <c r="J33" s="746"/>
      <c r="K33" s="746"/>
      <c r="L33" s="76"/>
      <c r="M33" s="76"/>
      <c r="N33" s="124"/>
      <c r="S33" s="437" t="s">
        <v>312</v>
      </c>
      <c r="T33" s="437" t="s">
        <v>313</v>
      </c>
      <c r="V33" s="23" t="s">
        <v>277</v>
      </c>
      <c r="W33" s="116"/>
    </row>
    <row r="34" spans="1:24" s="93" customFormat="1" ht="14.25" x14ac:dyDescent="0.2">
      <c r="A34" s="117"/>
      <c r="B34" s="745"/>
      <c r="C34" s="744"/>
      <c r="D34" s="119"/>
      <c r="E34" s="119"/>
      <c r="F34" s="122"/>
      <c r="G34" s="263" t="s">
        <v>28</v>
      </c>
      <c r="H34" s="175"/>
      <c r="I34" s="264" t="s">
        <v>29</v>
      </c>
      <c r="J34" s="716"/>
      <c r="K34" s="717"/>
      <c r="L34" s="124"/>
      <c r="M34" s="124"/>
      <c r="N34" s="124"/>
      <c r="S34" s="437" t="s">
        <v>285</v>
      </c>
      <c r="T34" s="437" t="s">
        <v>314</v>
      </c>
      <c r="V34" s="428" t="s">
        <v>278</v>
      </c>
      <c r="W34" s="116"/>
    </row>
    <row r="35" spans="1:24" s="28" customFormat="1" x14ac:dyDescent="0.2">
      <c r="B35" s="143"/>
      <c r="C35" s="143"/>
      <c r="D35" s="178"/>
      <c r="E35" s="127"/>
      <c r="F35" s="127"/>
      <c r="G35" s="128"/>
      <c r="I35" s="177"/>
      <c r="J35" s="177"/>
      <c r="K35" s="177"/>
      <c r="L35" s="177"/>
      <c r="M35" s="177"/>
      <c r="Q35" s="167"/>
      <c r="S35" s="437" t="s">
        <v>287</v>
      </c>
      <c r="T35" s="437" t="s">
        <v>315</v>
      </c>
      <c r="V35" s="428" t="s">
        <v>279</v>
      </c>
      <c r="W35" s="136"/>
    </row>
    <row r="36" spans="1:24" s="93" customFormat="1" ht="20.25" customHeight="1" x14ac:dyDescent="0.2">
      <c r="A36" s="103"/>
      <c r="B36" s="267" t="s">
        <v>68</v>
      </c>
      <c r="C36" s="200"/>
      <c r="D36" s="104"/>
      <c r="E36" s="147"/>
      <c r="F36" s="105"/>
      <c r="G36" s="201"/>
      <c r="H36" s="148"/>
      <c r="I36" s="104"/>
      <c r="J36" s="104"/>
      <c r="K36" s="106"/>
      <c r="L36" s="104"/>
      <c r="M36" s="507"/>
      <c r="N36" s="180"/>
      <c r="S36" s="437" t="s">
        <v>316</v>
      </c>
      <c r="T36" s="437" t="s">
        <v>317</v>
      </c>
      <c r="V36" s="428" t="s">
        <v>8</v>
      </c>
      <c r="W36" s="136"/>
    </row>
    <row r="37" spans="1:24" s="102" customFormat="1" ht="18" customHeight="1" thickBot="1" x14ac:dyDescent="0.25">
      <c r="A37" s="107"/>
      <c r="B37" s="709" t="s">
        <v>64</v>
      </c>
      <c r="C37" s="710"/>
      <c r="D37" s="710"/>
      <c r="E37" s="299"/>
      <c r="F37" s="108"/>
      <c r="G37" s="710" t="s">
        <v>65</v>
      </c>
      <c r="H37" s="710"/>
      <c r="I37" s="291"/>
      <c r="J37" s="140"/>
      <c r="K37" s="109"/>
      <c r="L37" s="173"/>
      <c r="M37" s="202"/>
      <c r="N37" s="264"/>
      <c r="S37" s="437" t="s">
        <v>318</v>
      </c>
      <c r="T37" s="437"/>
      <c r="V37" s="22"/>
      <c r="W37" s="135"/>
      <c r="X37" s="93"/>
    </row>
    <row r="38" spans="1:24" s="93" customFormat="1" ht="3.75" customHeight="1" x14ac:dyDescent="0.2">
      <c r="B38" s="149"/>
      <c r="C38" s="144"/>
      <c r="D38" s="145"/>
      <c r="E38" s="141"/>
      <c r="F38" s="141"/>
      <c r="G38" s="146"/>
      <c r="H38" s="188"/>
      <c r="I38" s="188"/>
      <c r="J38" s="188"/>
      <c r="K38" s="188"/>
      <c r="L38" s="188"/>
      <c r="M38" s="203"/>
      <c r="N38" s="117"/>
      <c r="S38" s="437" t="s">
        <v>319</v>
      </c>
      <c r="T38" s="437" t="s">
        <v>301</v>
      </c>
      <c r="V38" s="22"/>
      <c r="W38" s="136"/>
    </row>
    <row r="39" spans="1:24" s="93" customFormat="1" ht="26.25" customHeight="1" thickBot="1" x14ac:dyDescent="0.25">
      <c r="A39" s="204"/>
      <c r="B39" s="728" t="s">
        <v>198</v>
      </c>
      <c r="C39" s="729"/>
      <c r="D39" s="729"/>
      <c r="E39" s="635"/>
      <c r="F39" s="711"/>
      <c r="G39" s="712"/>
      <c r="H39" s="712"/>
      <c r="I39" s="110"/>
      <c r="J39" s="110"/>
      <c r="K39" s="205"/>
      <c r="L39" s="206"/>
      <c r="M39" s="508"/>
      <c r="N39" s="117"/>
      <c r="S39" s="437" t="s">
        <v>320</v>
      </c>
      <c r="T39" s="437" t="s">
        <v>301</v>
      </c>
      <c r="V39" s="22"/>
      <c r="W39" s="136"/>
    </row>
    <row r="40" spans="1:24" s="93" customFormat="1" ht="3.75" customHeight="1" x14ac:dyDescent="0.2">
      <c r="A40" s="204"/>
      <c r="B40" s="111"/>
      <c r="C40" s="112"/>
      <c r="D40" s="205"/>
      <c r="E40" s="207"/>
      <c r="F40" s="113"/>
      <c r="G40" s="205"/>
      <c r="H40" s="206"/>
      <c r="I40" s="188"/>
      <c r="J40" s="188"/>
      <c r="K40" s="188"/>
      <c r="L40" s="188"/>
      <c r="M40" s="203"/>
      <c r="N40" s="117"/>
      <c r="S40" s="438" t="s">
        <v>8</v>
      </c>
      <c r="T40" s="439"/>
      <c r="V40" s="22"/>
    </row>
    <row r="41" spans="1:24" s="93" customFormat="1" ht="15" thickBot="1" x14ac:dyDescent="0.25">
      <c r="A41" s="204"/>
      <c r="B41" s="208"/>
      <c r="C41" s="722" t="s">
        <v>35</v>
      </c>
      <c r="D41" s="710"/>
      <c r="E41" s="636"/>
      <c r="F41" s="636"/>
      <c r="G41" s="636"/>
      <c r="H41" s="180"/>
      <c r="I41" s="636"/>
      <c r="J41" s="636"/>
      <c r="K41" s="636"/>
      <c r="L41" s="188"/>
      <c r="M41" s="203"/>
      <c r="N41" s="117"/>
      <c r="V41" s="22"/>
    </row>
    <row r="42" spans="1:24" s="93" customFormat="1" ht="14.25" x14ac:dyDescent="0.2">
      <c r="A42" s="204"/>
      <c r="B42" s="225"/>
      <c r="C42" s="119"/>
      <c r="D42" s="119"/>
      <c r="E42" s="179"/>
      <c r="F42" s="179"/>
      <c r="G42" s="179"/>
      <c r="H42" s="180"/>
      <c r="I42" s="179"/>
      <c r="J42" s="179"/>
      <c r="K42" s="179"/>
      <c r="L42" s="117"/>
      <c r="M42" s="218"/>
      <c r="N42" s="117"/>
      <c r="V42" s="22"/>
    </row>
    <row r="43" spans="1:24" s="93" customFormat="1" ht="26.25" customHeight="1" x14ac:dyDescent="0.2">
      <c r="A43" s="204"/>
      <c r="B43" s="728" t="s">
        <v>197</v>
      </c>
      <c r="C43" s="729"/>
      <c r="D43" s="729"/>
      <c r="E43" s="723"/>
      <c r="F43" s="724"/>
      <c r="G43" s="725"/>
      <c r="H43" s="725"/>
      <c r="I43" s="726"/>
      <c r="J43" s="726"/>
      <c r="K43" s="179"/>
      <c r="L43" s="117"/>
      <c r="M43" s="218"/>
      <c r="N43" s="117"/>
      <c r="V43" s="22"/>
    </row>
    <row r="44" spans="1:24" s="93" customFormat="1" ht="14.25" x14ac:dyDescent="0.2">
      <c r="A44" s="460"/>
      <c r="B44" s="461"/>
      <c r="C44" s="462"/>
      <c r="D44" s="462" t="s">
        <v>164</v>
      </c>
      <c r="E44" s="733"/>
      <c r="F44" s="724"/>
      <c r="G44" s="725"/>
      <c r="H44" s="725"/>
      <c r="I44" s="726"/>
      <c r="J44" s="179"/>
      <c r="K44" s="179"/>
      <c r="L44" s="117"/>
      <c r="M44" s="218"/>
      <c r="N44" s="117"/>
      <c r="V44" s="22"/>
      <c r="W44" s="116"/>
    </row>
    <row r="45" spans="1:24" s="93" customFormat="1" ht="14.25" x14ac:dyDescent="0.2">
      <c r="A45" s="303"/>
      <c r="B45" s="268"/>
      <c r="C45" s="174"/>
      <c r="D45" s="119" t="s">
        <v>127</v>
      </c>
      <c r="E45" s="269" t="s">
        <v>86</v>
      </c>
      <c r="F45" s="170"/>
      <c r="G45" s="269" t="s">
        <v>167</v>
      </c>
      <c r="H45" s="718"/>
      <c r="I45" s="718"/>
      <c r="J45" s="269" t="s">
        <v>168</v>
      </c>
      <c r="K45" s="730"/>
      <c r="L45" s="731"/>
      <c r="M45" s="732"/>
      <c r="N45" s="506"/>
      <c r="V45" s="22"/>
      <c r="W45" s="116"/>
    </row>
    <row r="46" spans="1:24" s="93" customFormat="1" ht="3.75" customHeight="1" x14ac:dyDescent="0.2">
      <c r="A46" s="204"/>
      <c r="B46" s="209"/>
      <c r="C46" s="114"/>
      <c r="D46" s="114"/>
      <c r="E46" s="210"/>
      <c r="F46" s="211"/>
      <c r="G46" s="211"/>
      <c r="H46" s="211"/>
      <c r="I46" s="211"/>
      <c r="J46" s="211"/>
      <c r="K46" s="211"/>
      <c r="L46" s="212"/>
      <c r="M46" s="213"/>
      <c r="N46" s="117"/>
      <c r="V46" s="22"/>
    </row>
    <row r="47" spans="1:24" s="117" customFormat="1" x14ac:dyDescent="0.2">
      <c r="A47" s="204"/>
      <c r="B47" s="400"/>
      <c r="C47" s="401"/>
      <c r="D47" s="115"/>
      <c r="E47" s="50"/>
      <c r="F47" s="180"/>
      <c r="G47" s="180"/>
      <c r="H47" s="180"/>
      <c r="S47" s="93"/>
      <c r="V47" s="21"/>
      <c r="X47" s="93"/>
    </row>
    <row r="48" spans="1:24" s="93" customFormat="1" ht="3.75" customHeight="1" x14ac:dyDescent="0.2">
      <c r="B48" s="144"/>
      <c r="C48" s="144"/>
      <c r="D48" s="145"/>
      <c r="E48" s="141"/>
      <c r="F48" s="141"/>
      <c r="G48" s="146"/>
      <c r="H48" s="188"/>
      <c r="I48" s="188"/>
      <c r="J48" s="188"/>
      <c r="K48" s="188"/>
      <c r="L48" s="188"/>
      <c r="M48" s="188"/>
      <c r="N48" s="188"/>
      <c r="S48" s="102"/>
      <c r="V48" s="22"/>
    </row>
    <row r="49" spans="1:24" s="116" customFormat="1" ht="7.5" customHeight="1" x14ac:dyDescent="0.2">
      <c r="B49" s="835"/>
      <c r="C49" s="835"/>
      <c r="D49" s="836"/>
      <c r="E49" s="833"/>
      <c r="F49" s="834"/>
      <c r="G49" s="564"/>
      <c r="H49" s="151"/>
      <c r="I49" s="806"/>
      <c r="J49" s="696"/>
      <c r="K49" s="696"/>
      <c r="L49" s="402"/>
      <c r="M49" s="402"/>
      <c r="N49" s="117"/>
      <c r="V49" s="23"/>
    </row>
    <row r="50" spans="1:24" s="116" customFormat="1" ht="14.25" x14ac:dyDescent="0.2">
      <c r="B50" s="264"/>
      <c r="C50" s="264"/>
      <c r="D50" s="562"/>
      <c r="E50" s="565"/>
      <c r="F50" s="563"/>
      <c r="G50" s="564"/>
      <c r="H50" s="151"/>
      <c r="I50" s="216"/>
      <c r="J50" s="119"/>
      <c r="K50" s="119"/>
      <c r="L50" s="122"/>
      <c r="M50" s="122"/>
      <c r="N50" s="117"/>
      <c r="V50" s="23"/>
    </row>
    <row r="51" spans="1:24" s="93" customFormat="1" x14ac:dyDescent="0.2">
      <c r="B51" s="144"/>
      <c r="C51" s="144"/>
      <c r="D51" s="145"/>
      <c r="E51" s="141"/>
      <c r="F51" s="141"/>
      <c r="G51" s="146"/>
      <c r="V51" s="22"/>
    </row>
    <row r="52" spans="1:24" s="93" customFormat="1" ht="14.25" x14ac:dyDescent="0.2">
      <c r="B52" s="785" t="s">
        <v>118</v>
      </c>
      <c r="C52" s="744"/>
      <c r="D52" s="741" t="s">
        <v>196</v>
      </c>
      <c r="E52" s="802"/>
      <c r="F52" s="720"/>
      <c r="G52" s="720"/>
      <c r="H52" s="720"/>
      <c r="I52" s="720"/>
      <c r="J52" s="720"/>
      <c r="K52" s="720"/>
      <c r="V52" s="22"/>
    </row>
    <row r="53" spans="1:24" s="116" customFormat="1" ht="15" customHeight="1" thickBot="1" x14ac:dyDescent="0.25">
      <c r="A53" s="93"/>
      <c r="B53" s="745"/>
      <c r="C53" s="744"/>
      <c r="D53" s="710" t="s">
        <v>30</v>
      </c>
      <c r="E53" s="710"/>
      <c r="F53" s="296"/>
      <c r="G53" s="150"/>
      <c r="H53" s="150"/>
      <c r="I53" s="150"/>
      <c r="J53" s="150"/>
      <c r="K53" s="150"/>
      <c r="P53" s="93"/>
      <c r="S53" s="93"/>
      <c r="V53" s="22"/>
    </row>
    <row r="54" spans="1:24" s="116" customFormat="1" ht="15" thickBot="1" x14ac:dyDescent="0.25">
      <c r="A54" s="93"/>
      <c r="B54" s="745"/>
      <c r="C54" s="744"/>
      <c r="D54" s="710" t="s">
        <v>32</v>
      </c>
      <c r="E54" s="786"/>
      <c r="F54" s="721"/>
      <c r="G54" s="721"/>
      <c r="H54" s="721"/>
      <c r="I54" s="721"/>
      <c r="J54" s="721"/>
      <c r="K54" s="721"/>
      <c r="V54" s="22"/>
    </row>
    <row r="55" spans="1:24" s="116" customFormat="1" ht="15" thickBot="1" x14ac:dyDescent="0.25">
      <c r="A55" s="93"/>
      <c r="B55" s="745"/>
      <c r="C55" s="744"/>
      <c r="D55" s="710" t="s">
        <v>33</v>
      </c>
      <c r="E55" s="710"/>
      <c r="F55" s="721"/>
      <c r="G55" s="721"/>
      <c r="H55" s="721"/>
      <c r="I55" s="721"/>
      <c r="J55" s="721"/>
      <c r="K55" s="721"/>
      <c r="V55" s="23"/>
    </row>
    <row r="56" spans="1:24" s="93" customFormat="1" ht="12.75" customHeight="1" thickBot="1" x14ac:dyDescent="0.25">
      <c r="A56" s="117"/>
      <c r="B56" s="745"/>
      <c r="C56" s="744"/>
      <c r="D56" s="696" t="s">
        <v>31</v>
      </c>
      <c r="E56" s="696"/>
      <c r="F56" s="300"/>
      <c r="G56" s="360" t="s">
        <v>27</v>
      </c>
      <c r="H56" s="782"/>
      <c r="I56" s="782"/>
      <c r="J56" s="782"/>
      <c r="K56" s="782"/>
      <c r="L56" s="66"/>
      <c r="M56" s="66"/>
      <c r="N56" s="118"/>
      <c r="S56" s="116"/>
      <c r="V56" s="22"/>
    </row>
    <row r="57" spans="1:24" s="93" customFormat="1" ht="15" thickBot="1" x14ac:dyDescent="0.25">
      <c r="A57" s="117"/>
      <c r="B57" s="745"/>
      <c r="C57" s="744"/>
      <c r="D57" s="119"/>
      <c r="E57" s="119"/>
      <c r="F57" s="120"/>
      <c r="G57" s="361" t="s">
        <v>28</v>
      </c>
      <c r="H57" s="301"/>
      <c r="I57" s="362" t="s">
        <v>29</v>
      </c>
      <c r="J57" s="727"/>
      <c r="K57" s="727"/>
      <c r="L57" s="118"/>
      <c r="M57" s="118"/>
      <c r="N57" s="118"/>
      <c r="S57" s="116"/>
      <c r="V57" s="30"/>
    </row>
    <row r="58" spans="1:24" s="93" customFormat="1" ht="14.25" x14ac:dyDescent="0.2">
      <c r="A58" s="117"/>
      <c r="B58" s="550"/>
      <c r="C58" s="550"/>
      <c r="D58" s="119"/>
      <c r="E58" s="119"/>
      <c r="F58" s="120"/>
      <c r="G58" s="361"/>
      <c r="H58" s="568"/>
      <c r="I58" s="362"/>
      <c r="J58" s="506"/>
      <c r="K58" s="506"/>
      <c r="L58" s="118"/>
      <c r="M58" s="118"/>
      <c r="N58" s="118"/>
      <c r="S58" s="116"/>
      <c r="V58" s="30"/>
    </row>
    <row r="59" spans="1:24" s="93" customFormat="1" ht="15" customHeight="1" x14ac:dyDescent="0.25">
      <c r="A59" s="36" t="s">
        <v>357</v>
      </c>
      <c r="B59" s="72"/>
      <c r="C59" s="72"/>
      <c r="D59" s="72"/>
      <c r="E59" s="72"/>
      <c r="F59" s="72"/>
      <c r="G59" s="73"/>
      <c r="H59" s="271"/>
      <c r="I59" s="272"/>
      <c r="J59" s="273"/>
      <c r="K59" s="279"/>
      <c r="L59" s="280"/>
      <c r="M59" s="280"/>
      <c r="N59" s="117"/>
      <c r="R59" s="117"/>
      <c r="S59" s="407"/>
      <c r="T59" s="408"/>
      <c r="U59" s="409"/>
      <c r="V59" s="21"/>
      <c r="W59" s="136"/>
    </row>
    <row r="60" spans="1:24" s="93" customFormat="1" ht="7.5" customHeight="1" x14ac:dyDescent="0.25">
      <c r="A60" s="75"/>
      <c r="B60" s="76"/>
      <c r="C60" s="76"/>
      <c r="D60" s="76"/>
      <c r="E60" s="76"/>
      <c r="F60" s="76"/>
      <c r="G60" s="77"/>
      <c r="H60" s="78"/>
      <c r="I60" s="116"/>
      <c r="J60" s="116"/>
      <c r="K60" s="274"/>
      <c r="L60" s="74"/>
      <c r="M60" s="74"/>
      <c r="N60" s="74"/>
      <c r="Q60" s="71"/>
      <c r="R60" s="117"/>
      <c r="S60" s="407"/>
      <c r="T60" s="408"/>
      <c r="U60" s="409"/>
      <c r="V60" s="21"/>
      <c r="W60" s="136"/>
    </row>
    <row r="61" spans="1:24" s="116" customFormat="1" x14ac:dyDescent="0.2">
      <c r="B61" s="143"/>
      <c r="C61" s="21"/>
      <c r="D61" s="144"/>
      <c r="E61" s="141"/>
      <c r="F61" s="35"/>
      <c r="G61" s="180"/>
      <c r="H61" s="197"/>
      <c r="I61" s="198"/>
      <c r="J61" s="198"/>
      <c r="K61" s="198"/>
      <c r="R61" s="117"/>
      <c r="S61" s="407"/>
      <c r="T61" s="117"/>
      <c r="U61" s="117"/>
      <c r="V61" s="21"/>
      <c r="W61" s="136"/>
      <c r="X61" s="93"/>
    </row>
    <row r="62" spans="1:24" s="116" customFormat="1" ht="30.75" customHeight="1" x14ac:dyDescent="0.2">
      <c r="B62" s="743" t="s">
        <v>166</v>
      </c>
      <c r="C62" s="744"/>
      <c r="D62" s="741" t="s">
        <v>356</v>
      </c>
      <c r="E62" s="742"/>
      <c r="F62" s="787"/>
      <c r="G62" s="787"/>
      <c r="H62" s="787"/>
      <c r="I62" s="787"/>
      <c r="J62" s="787"/>
      <c r="K62" s="787"/>
      <c r="L62" s="700"/>
      <c r="M62" s="700"/>
      <c r="R62" s="117"/>
      <c r="S62" s="407"/>
      <c r="T62" s="117"/>
      <c r="U62" s="117"/>
      <c r="V62" s="21"/>
      <c r="W62" s="136"/>
      <c r="X62" s="93"/>
    </row>
    <row r="63" spans="1:24" s="116" customFormat="1" ht="30.75" customHeight="1" x14ac:dyDescent="0.2">
      <c r="B63" s="743"/>
      <c r="C63" s="744"/>
      <c r="D63" s="788" t="s">
        <v>361</v>
      </c>
      <c r="E63" s="789"/>
      <c r="F63" s="807"/>
      <c r="G63" s="808"/>
      <c r="H63" s="556"/>
      <c r="I63" s="556"/>
      <c r="J63" s="566"/>
      <c r="K63" s="566"/>
      <c r="L63" s="567"/>
      <c r="M63" s="567"/>
      <c r="R63" s="117"/>
      <c r="S63" s="407"/>
      <c r="T63" s="117"/>
      <c r="U63" s="117"/>
      <c r="V63" s="21"/>
      <c r="W63" s="136"/>
      <c r="X63" s="93"/>
    </row>
    <row r="64" spans="1:24" s="116" customFormat="1" ht="14.25" customHeight="1" x14ac:dyDescent="0.2">
      <c r="B64" s="745"/>
      <c r="C64" s="744"/>
      <c r="D64" s="696" t="s">
        <v>30</v>
      </c>
      <c r="E64" s="696"/>
      <c r="F64" s="171"/>
      <c r="G64" s="83"/>
      <c r="H64" s="83"/>
      <c r="I64" s="83"/>
      <c r="J64" s="83"/>
      <c r="K64" s="83"/>
      <c r="P64" s="93"/>
      <c r="R64" s="117"/>
      <c r="S64" s="117"/>
      <c r="T64" s="117"/>
      <c r="U64" s="117"/>
      <c r="V64" s="21"/>
    </row>
    <row r="65" spans="1:24" s="116" customFormat="1" ht="14.25" x14ac:dyDescent="0.2">
      <c r="B65" s="745"/>
      <c r="C65" s="744"/>
      <c r="D65" s="696" t="s">
        <v>32</v>
      </c>
      <c r="E65" s="719"/>
      <c r="F65" s="720"/>
      <c r="G65" s="720"/>
      <c r="H65" s="720"/>
      <c r="I65" s="720"/>
      <c r="J65" s="720"/>
      <c r="K65" s="720"/>
      <c r="R65" s="117"/>
      <c r="S65" s="117"/>
      <c r="T65" s="117"/>
      <c r="U65" s="117"/>
      <c r="V65" s="21"/>
    </row>
    <row r="66" spans="1:24" s="116" customFormat="1" ht="14.25" x14ac:dyDescent="0.2">
      <c r="B66" s="745"/>
      <c r="C66" s="744"/>
      <c r="D66" s="696" t="s">
        <v>33</v>
      </c>
      <c r="E66" s="696"/>
      <c r="F66" s="720"/>
      <c r="G66" s="720"/>
      <c r="H66" s="720"/>
      <c r="I66" s="720"/>
      <c r="J66" s="720"/>
      <c r="K66" s="720"/>
      <c r="R66" s="117"/>
      <c r="S66" s="117"/>
      <c r="T66" s="117"/>
      <c r="U66" s="117"/>
      <c r="V66" s="21"/>
    </row>
    <row r="67" spans="1:24" s="93" customFormat="1" ht="12.75" customHeight="1" x14ac:dyDescent="0.2">
      <c r="A67" s="117"/>
      <c r="B67" s="745"/>
      <c r="C67" s="744"/>
      <c r="D67" s="696" t="s">
        <v>31</v>
      </c>
      <c r="E67" s="696"/>
      <c r="F67" s="171"/>
      <c r="G67" s="50" t="s">
        <v>27</v>
      </c>
      <c r="H67" s="720"/>
      <c r="I67" s="720"/>
      <c r="J67" s="720"/>
      <c r="K67" s="720"/>
      <c r="L67" s="76"/>
      <c r="M67" s="76"/>
      <c r="N67" s="124"/>
      <c r="R67" s="117"/>
      <c r="S67" s="117"/>
      <c r="T67" s="117"/>
      <c r="U67" s="117"/>
      <c r="V67" s="21"/>
      <c r="W67" s="116"/>
    </row>
    <row r="68" spans="1:24" s="93" customFormat="1" ht="14.25" x14ac:dyDescent="0.2">
      <c r="A68" s="117"/>
      <c r="B68" s="745"/>
      <c r="C68" s="744"/>
      <c r="D68" s="119"/>
      <c r="E68" s="119"/>
      <c r="F68" s="122"/>
      <c r="G68" s="263" t="s">
        <v>28</v>
      </c>
      <c r="H68" s="175"/>
      <c r="I68" s="264" t="s">
        <v>29</v>
      </c>
      <c r="J68" s="694" t="str">
        <f>IF(J34="","",J34)</f>
        <v/>
      </c>
      <c r="K68" s="695"/>
      <c r="L68" s="124"/>
      <c r="M68" s="124"/>
      <c r="N68" s="124"/>
      <c r="R68" s="117"/>
      <c r="S68" s="117"/>
      <c r="T68" s="117"/>
      <c r="U68" s="117"/>
      <c r="V68" s="411"/>
      <c r="W68" s="116"/>
    </row>
    <row r="69" spans="1:24" s="116" customFormat="1" ht="14.25" x14ac:dyDescent="0.2">
      <c r="A69" s="93"/>
      <c r="B69" s="783" t="s">
        <v>20</v>
      </c>
      <c r="C69" s="754"/>
      <c r="D69" s="784"/>
      <c r="E69" s="804"/>
      <c r="F69" s="805"/>
      <c r="G69" s="214"/>
      <c r="H69" s="215"/>
      <c r="I69" s="806" t="s">
        <v>360</v>
      </c>
      <c r="J69" s="710"/>
      <c r="K69" s="710"/>
      <c r="L69" s="402"/>
      <c r="M69" s="402"/>
      <c r="N69" s="117"/>
      <c r="S69" s="93"/>
      <c r="V69" s="23"/>
      <c r="X69" s="93"/>
    </row>
    <row r="70" spans="1:24" s="116" customFormat="1" ht="14.25" x14ac:dyDescent="0.2">
      <c r="A70" s="463"/>
      <c r="B70" s="464"/>
      <c r="C70" s="464"/>
      <c r="D70" s="465" t="s">
        <v>359</v>
      </c>
      <c r="E70" s="454"/>
      <c r="F70" s="403"/>
      <c r="G70" s="214"/>
      <c r="H70" s="215"/>
      <c r="I70" s="216"/>
      <c r="J70" s="172"/>
      <c r="K70" s="172"/>
      <c r="L70" s="122"/>
      <c r="M70" s="122"/>
      <c r="N70" s="117"/>
      <c r="S70" s="93"/>
      <c r="V70" s="23"/>
      <c r="X70" s="93"/>
    </row>
    <row r="71" spans="1:24" s="116" customFormat="1" ht="14.25" x14ac:dyDescent="0.2">
      <c r="A71" s="117"/>
      <c r="B71" s="558"/>
      <c r="C71" s="558"/>
      <c r="D71" s="119"/>
      <c r="E71" s="119"/>
      <c r="F71" s="122"/>
      <c r="G71" s="263"/>
      <c r="H71" s="559"/>
      <c r="I71" s="264"/>
      <c r="J71" s="560"/>
      <c r="K71" s="561"/>
      <c r="L71" s="124"/>
      <c r="M71" s="124"/>
      <c r="N71" s="124"/>
      <c r="R71" s="117"/>
      <c r="S71" s="117"/>
      <c r="T71" s="117"/>
      <c r="U71" s="117"/>
      <c r="V71" s="411"/>
    </row>
    <row r="72" spans="1:24" s="93" customFormat="1" ht="15" customHeight="1" x14ac:dyDescent="0.25">
      <c r="A72" s="699" t="s">
        <v>358</v>
      </c>
      <c r="B72" s="700"/>
      <c r="C72" s="700"/>
      <c r="D72" s="700"/>
      <c r="E72" s="700"/>
      <c r="F72" s="700"/>
      <c r="G72" s="700"/>
      <c r="H72" s="700"/>
      <c r="I72" s="700"/>
      <c r="J72" s="700"/>
      <c r="K72" s="700"/>
      <c r="L72" s="700"/>
      <c r="M72" s="700"/>
      <c r="N72" s="117"/>
      <c r="R72" s="117"/>
      <c r="S72" s="407"/>
      <c r="T72" s="408"/>
      <c r="U72" s="409"/>
      <c r="V72" s="21"/>
      <c r="W72" s="136"/>
    </row>
    <row r="73" spans="1:24" s="93" customFormat="1" ht="14.25" x14ac:dyDescent="0.2">
      <c r="A73" s="116"/>
      <c r="B73" s="80" t="s">
        <v>86</v>
      </c>
      <c r="C73" s="80"/>
      <c r="D73" s="80" t="s">
        <v>87</v>
      </c>
      <c r="E73" s="80"/>
      <c r="F73" s="80" t="s">
        <v>88</v>
      </c>
      <c r="J73" s="164" t="s">
        <v>199</v>
      </c>
      <c r="K73" s="164"/>
      <c r="L73" s="81"/>
      <c r="M73" s="81"/>
      <c r="N73" s="276"/>
      <c r="O73" s="116"/>
      <c r="Q73" s="71"/>
      <c r="R73" s="117"/>
      <c r="S73" s="407"/>
      <c r="T73" s="408"/>
      <c r="U73" s="409"/>
      <c r="V73" s="21"/>
      <c r="W73" s="136"/>
    </row>
    <row r="74" spans="1:24" s="93" customFormat="1" ht="15" x14ac:dyDescent="0.25">
      <c r="A74" s="116"/>
      <c r="B74" s="170"/>
      <c r="C74" s="142"/>
      <c r="D74" s="697"/>
      <c r="E74" s="698"/>
      <c r="F74" s="701"/>
      <c r="G74" s="702"/>
      <c r="H74" s="703"/>
      <c r="I74" s="2"/>
      <c r="J74" s="704"/>
      <c r="K74" s="705"/>
      <c r="L74" s="705"/>
      <c r="M74" s="705"/>
      <c r="N74" s="473"/>
      <c r="O74" s="194"/>
      <c r="R74" s="410"/>
      <c r="S74" s="407"/>
      <c r="T74" s="117"/>
      <c r="U74" s="409"/>
      <c r="V74" s="21"/>
      <c r="W74" s="136"/>
    </row>
    <row r="75" spans="1:24" s="93" customFormat="1" ht="15" x14ac:dyDescent="0.25">
      <c r="A75" s="116"/>
      <c r="B75" s="170"/>
      <c r="C75" s="142"/>
      <c r="D75" s="170"/>
      <c r="E75" s="170"/>
      <c r="F75" s="551"/>
      <c r="G75" s="553"/>
      <c r="H75" s="553"/>
      <c r="I75" s="2"/>
      <c r="J75" s="552"/>
      <c r="K75" s="473"/>
      <c r="L75" s="473"/>
      <c r="M75" s="473"/>
      <c r="N75" s="473"/>
      <c r="O75" s="194"/>
      <c r="R75" s="410"/>
      <c r="S75" s="407"/>
      <c r="T75" s="117"/>
      <c r="U75" s="409"/>
      <c r="V75" s="21"/>
      <c r="W75" s="136"/>
    </row>
    <row r="76" spans="1:24" s="116" customFormat="1" ht="15" x14ac:dyDescent="0.25">
      <c r="B76" s="554"/>
      <c r="C76" s="142"/>
      <c r="D76" s="554"/>
      <c r="E76" s="554"/>
      <c r="F76" s="506"/>
      <c r="G76" s="506"/>
      <c r="H76" s="506"/>
      <c r="I76" s="277"/>
      <c r="J76" s="555"/>
      <c r="K76" s="556"/>
      <c r="L76" s="556"/>
      <c r="M76" s="556"/>
      <c r="N76" s="556"/>
      <c r="O76" s="557"/>
      <c r="R76" s="410"/>
      <c r="S76" s="407"/>
      <c r="T76" s="117"/>
      <c r="U76" s="409"/>
      <c r="V76" s="21"/>
      <c r="W76" s="136"/>
    </row>
    <row r="77" spans="1:24" s="93" customFormat="1" ht="15" customHeight="1" x14ac:dyDescent="0.25">
      <c r="A77" s="699" t="s">
        <v>165</v>
      </c>
      <c r="B77" s="700"/>
      <c r="C77" s="700"/>
      <c r="D77" s="700"/>
      <c r="E77" s="700"/>
      <c r="F77" s="700"/>
      <c r="G77" s="700"/>
      <c r="H77" s="700"/>
      <c r="I77" s="700"/>
      <c r="J77" s="700"/>
      <c r="K77" s="700"/>
      <c r="L77" s="700"/>
      <c r="M77" s="700"/>
      <c r="N77" s="117"/>
      <c r="R77" s="117"/>
      <c r="S77" s="407"/>
      <c r="T77" s="408"/>
      <c r="U77" s="409"/>
      <c r="V77" s="21"/>
      <c r="W77" s="136"/>
    </row>
    <row r="78" spans="1:24" s="93" customFormat="1" ht="8.25" customHeight="1" x14ac:dyDescent="0.25">
      <c r="A78" s="466"/>
      <c r="B78" s="76"/>
      <c r="C78" s="76"/>
      <c r="D78" s="76"/>
      <c r="E78" s="76"/>
      <c r="F78" s="76"/>
      <c r="G78" s="77"/>
      <c r="H78" s="78"/>
      <c r="I78" s="116"/>
      <c r="J78" s="116"/>
      <c r="K78" s="274"/>
      <c r="L78" s="74"/>
      <c r="M78" s="74"/>
      <c r="N78" s="74"/>
      <c r="Q78" s="71"/>
      <c r="R78" s="117"/>
      <c r="S78" s="407"/>
      <c r="T78" s="408"/>
      <c r="U78" s="409"/>
      <c r="V78" s="21"/>
      <c r="W78" s="136"/>
    </row>
    <row r="79" spans="1:24" s="93" customFormat="1" ht="14.25" x14ac:dyDescent="0.2">
      <c r="A79" s="532"/>
      <c r="B79" s="275" t="s">
        <v>86</v>
      </c>
      <c r="C79" s="275"/>
      <c r="D79" s="275" t="s">
        <v>87</v>
      </c>
      <c r="E79" s="275"/>
      <c r="F79" s="275" t="s">
        <v>88</v>
      </c>
      <c r="G79" s="116"/>
      <c r="H79" s="116"/>
      <c r="I79" s="116"/>
      <c r="J79" s="164"/>
      <c r="K79" s="164"/>
      <c r="L79" s="81"/>
      <c r="M79" s="81"/>
      <c r="N79" s="276"/>
      <c r="O79" s="116"/>
      <c r="Q79" s="71"/>
      <c r="R79" s="117"/>
      <c r="S79" s="407"/>
      <c r="T79" s="408"/>
      <c r="U79" s="409"/>
      <c r="V79" s="21"/>
      <c r="W79" s="136"/>
    </row>
    <row r="80" spans="1:24" s="93" customFormat="1" ht="15" x14ac:dyDescent="0.25">
      <c r="A80" s="532"/>
      <c r="B80" s="170"/>
      <c r="C80" s="142"/>
      <c r="D80" s="697"/>
      <c r="E80" s="698"/>
      <c r="F80" s="701"/>
      <c r="G80" s="702"/>
      <c r="H80" s="703"/>
      <c r="I80" s="277"/>
      <c r="J80" s="266"/>
      <c r="K80" s="193"/>
      <c r="L80" s="193"/>
      <c r="M80" s="193"/>
      <c r="N80" s="81"/>
      <c r="O80" s="194"/>
      <c r="R80" s="410"/>
      <c r="S80" s="407"/>
      <c r="T80" s="117"/>
      <c r="U80" s="409"/>
      <c r="V80" s="21"/>
      <c r="W80" s="136"/>
    </row>
    <row r="81" spans="1:23" ht="16.5" customHeight="1" x14ac:dyDescent="0.2">
      <c r="A81" s="532"/>
      <c r="B81" s="83" t="s">
        <v>90</v>
      </c>
      <c r="C81" s="83"/>
      <c r="D81" s="83"/>
      <c r="E81" s="803" t="s">
        <v>130</v>
      </c>
      <c r="F81" s="803"/>
      <c r="G81" s="278"/>
      <c r="H81" s="275" t="s">
        <v>91</v>
      </c>
      <c r="I81" s="278"/>
      <c r="J81" s="278"/>
      <c r="K81" s="116"/>
      <c r="L81" s="81"/>
      <c r="M81" s="81"/>
      <c r="N81" s="116"/>
      <c r="O81" s="116"/>
      <c r="P81" s="93"/>
      <c r="Q81" s="93"/>
      <c r="R81" s="117"/>
      <c r="S81" s="407"/>
      <c r="T81" s="117"/>
      <c r="U81" s="117"/>
      <c r="V81" s="21"/>
      <c r="W81" s="136"/>
    </row>
    <row r="82" spans="1:23" ht="14.25" x14ac:dyDescent="0.2">
      <c r="A82" s="532"/>
      <c r="B82" s="713"/>
      <c r="C82" s="688"/>
      <c r="D82" s="122"/>
      <c r="E82" s="714"/>
      <c r="F82" s="715"/>
      <c r="G82" s="82"/>
      <c r="H82" s="716"/>
      <c r="I82" s="717"/>
      <c r="J82" s="717"/>
      <c r="K82" s="717"/>
      <c r="L82" s="116"/>
      <c r="M82" s="116"/>
      <c r="N82" s="116"/>
      <c r="O82" s="93"/>
      <c r="P82" s="93"/>
      <c r="Q82" s="93"/>
      <c r="R82" s="93"/>
      <c r="T82" s="93"/>
      <c r="U82" s="93"/>
      <c r="V82" s="22"/>
      <c r="W82" s="136"/>
    </row>
    <row r="83" spans="1:23" s="28" customFormat="1" x14ac:dyDescent="0.2">
      <c r="A83" s="479"/>
      <c r="B83" s="143"/>
      <c r="C83" s="143"/>
      <c r="D83" s="178"/>
      <c r="E83" s="127"/>
      <c r="F83" s="127"/>
      <c r="G83" s="128"/>
      <c r="I83" s="177"/>
      <c r="J83" s="177"/>
      <c r="K83" s="177"/>
      <c r="L83" s="177"/>
      <c r="M83" s="177"/>
      <c r="Q83" s="167"/>
      <c r="V83" s="22"/>
      <c r="W83" s="136"/>
    </row>
    <row r="84" spans="1:23" ht="12.95" customHeight="1" x14ac:dyDescent="0.25">
      <c r="A84" s="36" t="s">
        <v>235</v>
      </c>
      <c r="B84" s="90"/>
      <c r="C84" s="90"/>
      <c r="D84" s="90"/>
      <c r="E84" s="90"/>
      <c r="F84" s="90"/>
      <c r="G84" s="285"/>
      <c r="H84" s="90"/>
      <c r="I84" s="90"/>
      <c r="J84" s="317"/>
      <c r="K84" s="317"/>
      <c r="L84" s="318"/>
      <c r="M84" s="318"/>
      <c r="N84" s="530"/>
      <c r="O84" s="543"/>
      <c r="P84" s="117"/>
      <c r="Q84" s="223"/>
      <c r="R84" s="220"/>
      <c r="S84" s="222"/>
      <c r="T84" s="220"/>
      <c r="U84" s="220"/>
      <c r="V84" s="30"/>
    </row>
    <row r="85" spans="1:23" ht="7.5" customHeight="1" x14ac:dyDescent="0.2">
      <c r="A85" s="92"/>
      <c r="B85" s="92"/>
      <c r="C85" s="92"/>
      <c r="D85" s="92"/>
      <c r="E85" s="92"/>
      <c r="F85" s="92"/>
      <c r="G85" s="224"/>
      <c r="H85" s="92"/>
      <c r="I85" s="92"/>
      <c r="J85" s="217"/>
      <c r="K85" s="217"/>
      <c r="L85" s="217"/>
      <c r="M85" s="217"/>
      <c r="N85" s="423"/>
      <c r="O85" s="538"/>
      <c r="P85" s="117"/>
      <c r="Q85" s="326"/>
      <c r="R85" s="220"/>
      <c r="S85" s="220"/>
      <c r="T85" s="220"/>
      <c r="U85" s="220"/>
      <c r="V85" s="93"/>
    </row>
    <row r="86" spans="1:23" ht="12.95" customHeight="1" x14ac:dyDescent="0.2">
      <c r="A86" s="93"/>
      <c r="B86" s="790" t="s">
        <v>237</v>
      </c>
      <c r="C86" s="791"/>
      <c r="D86" s="791"/>
      <c r="E86" s="791"/>
      <c r="F86" s="791"/>
      <c r="G86" s="791"/>
      <c r="H86" s="792"/>
      <c r="I86" s="332" t="s">
        <v>185</v>
      </c>
      <c r="J86" s="333" t="s">
        <v>212</v>
      </c>
      <c r="K86" s="93"/>
      <c r="L86" s="336" t="s">
        <v>187</v>
      </c>
      <c r="M86" s="497"/>
      <c r="N86" s="424"/>
      <c r="O86" s="538"/>
      <c r="P86" s="117"/>
      <c r="Q86" s="326"/>
      <c r="R86" s="220"/>
      <c r="S86" s="220"/>
      <c r="T86" s="220"/>
      <c r="U86" s="220"/>
      <c r="V86" s="93"/>
      <c r="W86" s="92"/>
    </row>
    <row r="87" spans="1:23" ht="12.95" customHeight="1" x14ac:dyDescent="0.2">
      <c r="A87" s="93"/>
      <c r="B87" s="92"/>
      <c r="C87" s="328" t="s">
        <v>4</v>
      </c>
      <c r="D87" s="92"/>
      <c r="E87" s="92"/>
      <c r="F87" s="92"/>
      <c r="G87" s="224"/>
      <c r="H87" s="92"/>
      <c r="I87" s="334" t="s">
        <v>188</v>
      </c>
      <c r="J87" s="335" t="s">
        <v>186</v>
      </c>
      <c r="K87" s="93"/>
      <c r="L87" s="375" t="s">
        <v>186</v>
      </c>
      <c r="M87" s="499" t="s">
        <v>351</v>
      </c>
      <c r="N87" s="827" t="s">
        <v>353</v>
      </c>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500"/>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500"/>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500"/>
      <c r="N90" s="700"/>
      <c r="O90" s="538"/>
      <c r="P90" s="117"/>
      <c r="Q90" s="326"/>
      <c r="R90" s="220"/>
      <c r="S90" s="220"/>
      <c r="T90" s="220"/>
      <c r="U90" s="220"/>
      <c r="V90" s="93"/>
    </row>
    <row r="91" spans="1:23" ht="12.95" customHeight="1" x14ac:dyDescent="0.2">
      <c r="A91" s="93"/>
      <c r="B91" s="92"/>
      <c r="C91" s="680"/>
      <c r="D91" s="691"/>
      <c r="E91" s="691"/>
      <c r="F91" s="691"/>
      <c r="G91" s="691"/>
      <c r="H91" s="692"/>
      <c r="I91" s="358"/>
      <c r="J91" s="337"/>
      <c r="K91" s="371"/>
      <c r="L91" s="339"/>
      <c r="M91" s="500"/>
      <c r="N91" s="700"/>
      <c r="O91" s="538"/>
      <c r="P91" s="117"/>
      <c r="Q91" s="326"/>
      <c r="R91" s="220"/>
      <c r="S91" s="220"/>
      <c r="T91" s="220"/>
      <c r="U91" s="220"/>
      <c r="V91" s="93"/>
    </row>
    <row r="92" spans="1:23" ht="12.95" customHeight="1" thickBot="1" x14ac:dyDescent="0.25">
      <c r="A92" s="93"/>
      <c r="B92" s="92"/>
      <c r="C92" s="706"/>
      <c r="D92" s="707"/>
      <c r="E92" s="707"/>
      <c r="F92" s="707"/>
      <c r="G92" s="707"/>
      <c r="H92" s="708"/>
      <c r="I92" s="370"/>
      <c r="J92" s="337"/>
      <c r="K92" s="371"/>
      <c r="L92" s="340"/>
      <c r="M92" s="501"/>
      <c r="N92" s="828"/>
      <c r="O92" s="538"/>
      <c r="P92" s="117"/>
      <c r="Q92" s="326"/>
      <c r="R92" s="220"/>
      <c r="S92" s="220"/>
      <c r="T92" s="220"/>
      <c r="U92" s="220"/>
      <c r="V92" s="93"/>
    </row>
    <row r="93" spans="1:23" ht="12.95" customHeight="1" thickTop="1" x14ac:dyDescent="0.2">
      <c r="A93" s="93"/>
      <c r="B93" s="92"/>
      <c r="C93" s="677" t="s">
        <v>179</v>
      </c>
      <c r="D93" s="678"/>
      <c r="E93" s="678"/>
      <c r="F93" s="678"/>
      <c r="G93" s="678"/>
      <c r="H93" s="679"/>
      <c r="I93" s="368"/>
      <c r="J93" s="369"/>
      <c r="K93" s="217"/>
      <c r="L93" s="578">
        <f>ROUND(SUM(L88:L92),0)</f>
        <v>0</v>
      </c>
      <c r="M93" s="579">
        <f>L93</f>
        <v>0</v>
      </c>
      <c r="N93" s="594">
        <v>0</v>
      </c>
      <c r="O93" s="538"/>
      <c r="P93" s="117"/>
      <c r="Q93" s="326"/>
      <c r="R93" s="220"/>
      <c r="S93" s="220"/>
      <c r="T93" s="220"/>
      <c r="U93" s="220"/>
      <c r="V93" s="93"/>
    </row>
    <row r="94" spans="1:23" ht="12.95" customHeight="1" x14ac:dyDescent="0.2">
      <c r="A94" s="93"/>
      <c r="B94" s="92"/>
      <c r="C94" s="369"/>
      <c r="D94" s="412"/>
      <c r="E94" s="412"/>
      <c r="F94" s="412"/>
      <c r="G94" s="412"/>
      <c r="H94" s="412"/>
      <c r="I94" s="369"/>
      <c r="J94" s="369"/>
      <c r="K94" s="217"/>
      <c r="L94" s="413"/>
      <c r="M94" s="413"/>
      <c r="N94" s="376" t="str">
        <f>IF(N93=0,IF(L93=0,"","nouveau coût"),(L93-N93)/N93)</f>
        <v/>
      </c>
      <c r="O94" s="325"/>
      <c r="P94" s="117"/>
      <c r="Q94" s="326"/>
      <c r="R94" s="220"/>
      <c r="S94" s="220"/>
      <c r="T94" s="220"/>
      <c r="U94" s="220"/>
      <c r="V94" s="93"/>
    </row>
    <row r="95" spans="1:23" ht="12.95" customHeight="1" x14ac:dyDescent="0.2">
      <c r="A95" s="93"/>
      <c r="B95" s="324" t="s">
        <v>5</v>
      </c>
      <c r="C95" s="92"/>
      <c r="D95" s="92"/>
      <c r="E95" s="92"/>
      <c r="F95" s="92"/>
      <c r="G95" s="224"/>
      <c r="H95" s="92"/>
      <c r="I95" s="92"/>
      <c r="J95" s="217"/>
      <c r="K95" s="217"/>
      <c r="L95" s="217"/>
      <c r="M95" s="217"/>
      <c r="N95" s="425"/>
      <c r="O95" s="538"/>
      <c r="P95" s="117"/>
      <c r="Q95" s="326"/>
      <c r="R95" s="220"/>
      <c r="S95" s="220"/>
      <c r="T95" s="220"/>
      <c r="U95" s="220"/>
      <c r="V95" s="93"/>
      <c r="W95" s="116"/>
    </row>
    <row r="96" spans="1:23" ht="12.95" customHeight="1" x14ac:dyDescent="0.2">
      <c r="A96" s="93"/>
      <c r="B96" s="92"/>
      <c r="C96" s="328" t="s">
        <v>6</v>
      </c>
      <c r="D96" s="92"/>
      <c r="E96" s="328" t="s">
        <v>238</v>
      </c>
      <c r="F96" s="92"/>
      <c r="G96" s="224"/>
      <c r="H96" s="92"/>
      <c r="I96" s="92"/>
      <c r="J96" s="372" t="s">
        <v>181</v>
      </c>
      <c r="K96" s="373" t="s">
        <v>180</v>
      </c>
      <c r="L96" s="330" t="s">
        <v>182</v>
      </c>
      <c r="M96" s="499" t="s">
        <v>351</v>
      </c>
      <c r="N96" s="426"/>
      <c r="O96" s="538"/>
      <c r="P96" s="130" t="s">
        <v>213</v>
      </c>
      <c r="Q96" s="326"/>
      <c r="R96" s="220"/>
      <c r="S96" s="220"/>
      <c r="T96" s="220"/>
      <c r="U96" s="220"/>
      <c r="V96" s="93"/>
    </row>
    <row r="97" spans="2:24" s="93" customFormat="1" ht="12.95" customHeight="1" x14ac:dyDescent="0.2">
      <c r="B97" s="92"/>
      <c r="C97" s="680"/>
      <c r="D97" s="681"/>
      <c r="E97" s="674"/>
      <c r="F97" s="675"/>
      <c r="G97" s="675"/>
      <c r="H97" s="675"/>
      <c r="I97" s="676"/>
      <c r="J97" s="338"/>
      <c r="K97" s="341"/>
      <c r="L97" s="580">
        <f t="shared" ref="L97:L103" si="0">J97*K97</f>
        <v>0</v>
      </c>
      <c r="M97" s="503"/>
      <c r="N97" s="426"/>
      <c r="O97" s="831" t="s">
        <v>352</v>
      </c>
      <c r="P97" s="117" t="s">
        <v>214</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03"/>
      <c r="N98" s="827" t="s">
        <v>353</v>
      </c>
      <c r="O98" s="831"/>
      <c r="P98" s="117" t="s">
        <v>215</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03"/>
      <c r="N99" s="700"/>
      <c r="O99" s="831"/>
      <c r="P99" s="117" t="s">
        <v>216</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03"/>
      <c r="N100" s="700"/>
      <c r="O100" s="831"/>
      <c r="P100" s="117" t="s">
        <v>217</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03"/>
      <c r="N101" s="700"/>
      <c r="O101" s="831"/>
      <c r="P101" s="117" t="s">
        <v>219</v>
      </c>
      <c r="Q101" s="326"/>
      <c r="R101" s="220"/>
      <c r="S101" s="220"/>
      <c r="T101" s="220"/>
      <c r="U101" s="220"/>
    </row>
    <row r="102" spans="2:24" s="93" customFormat="1" ht="12.95" customHeight="1" x14ac:dyDescent="0.2">
      <c r="B102" s="92"/>
      <c r="C102" s="680"/>
      <c r="D102" s="681"/>
      <c r="E102" s="674"/>
      <c r="F102" s="675"/>
      <c r="G102" s="675"/>
      <c r="H102" s="675"/>
      <c r="I102" s="676"/>
      <c r="J102" s="338"/>
      <c r="K102" s="341"/>
      <c r="L102" s="580">
        <f t="shared" si="0"/>
        <v>0</v>
      </c>
      <c r="M102" s="503"/>
      <c r="N102" s="700"/>
      <c r="O102" s="831"/>
      <c r="P102" s="117" t="s">
        <v>218</v>
      </c>
      <c r="Q102" s="326"/>
      <c r="R102" s="220"/>
      <c r="S102" s="220"/>
      <c r="T102" s="220"/>
      <c r="U102" s="220"/>
    </row>
    <row r="103" spans="2:24" s="93" customFormat="1" ht="12.95" customHeight="1" thickBot="1" x14ac:dyDescent="0.25">
      <c r="B103" s="92"/>
      <c r="C103" s="680"/>
      <c r="D103" s="681"/>
      <c r="E103" s="674"/>
      <c r="F103" s="675"/>
      <c r="G103" s="675"/>
      <c r="H103" s="675"/>
      <c r="I103" s="676"/>
      <c r="J103" s="535"/>
      <c r="K103" s="537"/>
      <c r="L103" s="581">
        <f t="shared" si="0"/>
        <v>0</v>
      </c>
      <c r="M103" s="501"/>
      <c r="N103" s="828"/>
      <c r="O103" s="831"/>
      <c r="Q103" s="326"/>
      <c r="R103" s="220"/>
      <c r="S103" s="220"/>
      <c r="T103" s="220"/>
      <c r="U103" s="220"/>
    </row>
    <row r="104" spans="2:24" s="93" customFormat="1" ht="12.95" customHeight="1" thickTop="1" x14ac:dyDescent="0.2">
      <c r="B104" s="92"/>
      <c r="C104" s="677" t="s">
        <v>179</v>
      </c>
      <c r="D104" s="678"/>
      <c r="E104" s="678"/>
      <c r="F104" s="678"/>
      <c r="G104" s="678"/>
      <c r="H104" s="678"/>
      <c r="I104" s="679"/>
      <c r="J104" s="536"/>
      <c r="K104" s="582">
        <f>SUM(K97:K103)</f>
        <v>0</v>
      </c>
      <c r="L104" s="578">
        <f>ROUND(SUM(L97:L103),0)</f>
        <v>0</v>
      </c>
      <c r="M104" s="579">
        <f>IF(T2=1,0,L104)</f>
        <v>0</v>
      </c>
      <c r="N104" s="591">
        <v>0</v>
      </c>
      <c r="O104" s="592">
        <v>0</v>
      </c>
      <c r="Q104" s="326"/>
      <c r="R104" s="220"/>
      <c r="S104" s="220"/>
      <c r="T104" s="220"/>
      <c r="U104" s="220"/>
    </row>
    <row r="105" spans="2:24" s="93" customFormat="1" ht="12.95" customHeight="1" x14ac:dyDescent="0.2">
      <c r="B105" s="92"/>
      <c r="C105" s="369"/>
      <c r="D105" s="412"/>
      <c r="E105" s="412"/>
      <c r="F105" s="412"/>
      <c r="G105" s="412"/>
      <c r="H105" s="412"/>
      <c r="I105" s="412"/>
      <c r="J105" s="414"/>
      <c r="K105" s="534"/>
      <c r="L105" s="413"/>
      <c r="M105" s="413"/>
      <c r="N105" s="376" t="str">
        <f>IF(N104=0,IF(L104=0,"","nouveau coût"),(L104-N104)/N104)</f>
        <v/>
      </c>
      <c r="O105" s="539" t="str">
        <f>IF(O104=0,"",(K104-O104)/O104)</f>
        <v/>
      </c>
      <c r="Q105" s="326"/>
      <c r="R105" s="220"/>
      <c r="S105" s="220"/>
      <c r="T105" s="220"/>
      <c r="U105" s="220"/>
    </row>
    <row r="106" spans="2:24" s="93" customFormat="1" ht="12.95" customHeight="1" x14ac:dyDescent="0.2">
      <c r="B106" s="92"/>
      <c r="C106" s="369"/>
      <c r="D106" s="412"/>
      <c r="E106" s="412"/>
      <c r="F106" s="412"/>
      <c r="G106" s="412"/>
      <c r="H106" s="412"/>
      <c r="I106" s="412"/>
      <c r="J106" s="415"/>
      <c r="K106" s="376" t="str">
        <f>IF(K105=0,"",(K104-K105)/K105)</f>
        <v/>
      </c>
      <c r="L106" s="413"/>
      <c r="M106" s="413"/>
      <c r="N106" s="427"/>
      <c r="O106" s="540"/>
      <c r="Q106" s="326"/>
      <c r="R106" s="220"/>
      <c r="S106" s="220"/>
      <c r="T106" s="220"/>
      <c r="U106" s="220"/>
    </row>
    <row r="107" spans="2:24" s="93" customFormat="1" ht="12.95" customHeight="1" x14ac:dyDescent="0.2">
      <c r="B107" s="324" t="s">
        <v>183</v>
      </c>
      <c r="C107" s="92"/>
      <c r="D107" s="92"/>
      <c r="E107" s="92"/>
      <c r="F107" s="92"/>
      <c r="G107" s="224"/>
      <c r="H107" s="92"/>
      <c r="I107" s="92"/>
      <c r="J107" s="217"/>
      <c r="K107" s="217"/>
      <c r="L107" s="217"/>
      <c r="M107" s="217"/>
      <c r="N107" s="425"/>
      <c r="O107" s="538"/>
      <c r="P107" s="117"/>
      <c r="Q107" s="326"/>
      <c r="R107" s="220"/>
      <c r="S107" s="220"/>
      <c r="T107" s="220"/>
      <c r="U107" s="220"/>
    </row>
    <row r="108" spans="2:24" s="93" customFormat="1" ht="12.95" customHeight="1" x14ac:dyDescent="0.2">
      <c r="B108" s="92"/>
      <c r="C108" s="328" t="s">
        <v>6</v>
      </c>
      <c r="D108" s="92"/>
      <c r="E108" s="328" t="s">
        <v>238</v>
      </c>
      <c r="F108" s="92"/>
      <c r="G108" s="224"/>
      <c r="H108" s="92"/>
      <c r="I108" s="92"/>
      <c r="J108" s="372" t="s">
        <v>181</v>
      </c>
      <c r="K108" s="373" t="s">
        <v>180</v>
      </c>
      <c r="L108" s="330" t="s">
        <v>182</v>
      </c>
      <c r="M108" s="499" t="s">
        <v>351</v>
      </c>
      <c r="N108" s="426"/>
      <c r="O108" s="538"/>
      <c r="P108" s="117"/>
      <c r="Q108" s="130" t="s">
        <v>225</v>
      </c>
      <c r="R108" s="220"/>
      <c r="S108" s="220"/>
      <c r="T108" s="220"/>
      <c r="U108" s="220"/>
    </row>
    <row r="109" spans="2:24" s="93" customFormat="1" ht="12.95" customHeight="1" x14ac:dyDescent="0.2">
      <c r="B109" s="92"/>
      <c r="C109" s="680"/>
      <c r="D109" s="681"/>
      <c r="E109" s="674"/>
      <c r="F109" s="675"/>
      <c r="G109" s="675"/>
      <c r="H109" s="675"/>
      <c r="I109" s="676"/>
      <c r="J109" s="378"/>
      <c r="K109" s="341"/>
      <c r="L109" s="580">
        <f t="shared" ref="L109:L115" si="1">J109*K109</f>
        <v>0</v>
      </c>
      <c r="M109" s="503"/>
      <c r="N109" s="426"/>
      <c r="O109" s="831" t="s">
        <v>352</v>
      </c>
      <c r="P109" s="117"/>
      <c r="Q109" s="377" t="s">
        <v>220</v>
      </c>
      <c r="R109" s="220"/>
      <c r="S109" s="220"/>
      <c r="T109" s="220"/>
      <c r="U109" s="220"/>
      <c r="W109" s="116"/>
      <c r="X109" s="116"/>
    </row>
    <row r="110" spans="2:24" s="93" customFormat="1" ht="12.75" customHeight="1" x14ac:dyDescent="0.2">
      <c r="B110" s="92"/>
      <c r="C110" s="680"/>
      <c r="D110" s="681"/>
      <c r="E110" s="674"/>
      <c r="F110" s="675"/>
      <c r="G110" s="675"/>
      <c r="H110" s="675"/>
      <c r="I110" s="676"/>
      <c r="J110" s="378"/>
      <c r="K110" s="341"/>
      <c r="L110" s="580">
        <f t="shared" si="1"/>
        <v>0</v>
      </c>
      <c r="M110" s="503"/>
      <c r="N110" s="827" t="s">
        <v>353</v>
      </c>
      <c r="O110" s="831"/>
      <c r="P110" s="117"/>
      <c r="Q110" s="377" t="s">
        <v>221</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03"/>
      <c r="N111" s="700"/>
      <c r="O111" s="831"/>
      <c r="P111" s="117"/>
      <c r="Q111" s="377" t="s">
        <v>222</v>
      </c>
      <c r="R111" s="220"/>
      <c r="S111" s="220"/>
      <c r="T111" s="220"/>
      <c r="U111" s="220"/>
    </row>
    <row r="112" spans="2:24" s="93" customFormat="1" ht="12.75" customHeight="1" x14ac:dyDescent="0.2">
      <c r="B112" s="92"/>
      <c r="C112" s="680"/>
      <c r="D112" s="681"/>
      <c r="E112" s="674"/>
      <c r="F112" s="675"/>
      <c r="G112" s="675"/>
      <c r="H112" s="675"/>
      <c r="I112" s="676"/>
      <c r="J112" s="378"/>
      <c r="K112" s="341"/>
      <c r="L112" s="580">
        <f t="shared" si="1"/>
        <v>0</v>
      </c>
      <c r="M112" s="503"/>
      <c r="N112" s="700"/>
      <c r="O112" s="831"/>
      <c r="P112" s="117"/>
      <c r="Q112" s="377" t="s">
        <v>223</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03"/>
      <c r="N113" s="700"/>
      <c r="O113" s="831"/>
      <c r="P113" s="117"/>
      <c r="Q113" s="377" t="s">
        <v>224</v>
      </c>
      <c r="R113" s="220"/>
      <c r="S113" s="220"/>
      <c r="T113" s="220"/>
      <c r="U113" s="220"/>
    </row>
    <row r="114" spans="2:21" s="93" customFormat="1" ht="12.95" customHeight="1" x14ac:dyDescent="0.2">
      <c r="B114" s="92"/>
      <c r="C114" s="680"/>
      <c r="D114" s="681"/>
      <c r="E114" s="674"/>
      <c r="F114" s="675"/>
      <c r="G114" s="675"/>
      <c r="H114" s="675"/>
      <c r="I114" s="676"/>
      <c r="J114" s="378"/>
      <c r="K114" s="341"/>
      <c r="L114" s="580">
        <f t="shared" si="1"/>
        <v>0</v>
      </c>
      <c r="M114" s="503"/>
      <c r="N114" s="700"/>
      <c r="O114" s="831"/>
      <c r="P114" s="117"/>
      <c r="Q114" s="377" t="s">
        <v>8</v>
      </c>
      <c r="R114" s="220"/>
      <c r="S114" s="220"/>
      <c r="T114" s="220"/>
      <c r="U114" s="220"/>
    </row>
    <row r="115" spans="2:21" s="93" customFormat="1" ht="12.95" customHeight="1" thickBot="1" x14ac:dyDescent="0.25">
      <c r="B115" s="92"/>
      <c r="C115" s="680"/>
      <c r="D115" s="681"/>
      <c r="E115" s="674"/>
      <c r="F115" s="675"/>
      <c r="G115" s="675"/>
      <c r="H115" s="675"/>
      <c r="I115" s="676"/>
      <c r="J115" s="541"/>
      <c r="K115" s="341"/>
      <c r="L115" s="581">
        <f t="shared" si="1"/>
        <v>0</v>
      </c>
      <c r="M115" s="501"/>
      <c r="N115" s="828"/>
      <c r="O115" s="832"/>
      <c r="P115" s="117"/>
      <c r="R115" s="220"/>
      <c r="S115" s="220"/>
      <c r="T115" s="220"/>
      <c r="U115" s="220"/>
    </row>
    <row r="116" spans="2:21" s="93" customFormat="1" ht="12.95" customHeight="1" thickTop="1" x14ac:dyDescent="0.2">
      <c r="B116" s="92"/>
      <c r="C116" s="677" t="s">
        <v>179</v>
      </c>
      <c r="D116" s="678"/>
      <c r="E116" s="678"/>
      <c r="F116" s="678"/>
      <c r="G116" s="678"/>
      <c r="H116" s="678"/>
      <c r="I116" s="679"/>
      <c r="J116" s="536"/>
      <c r="K116" s="582">
        <f>SUM(K109:K115)</f>
        <v>0</v>
      </c>
      <c r="L116" s="578">
        <f>ROUND(SUM(L109:L115),0)</f>
        <v>0</v>
      </c>
      <c r="M116" s="579">
        <f>L116</f>
        <v>0</v>
      </c>
      <c r="N116" s="591">
        <v>0</v>
      </c>
      <c r="O116" s="592">
        <v>0</v>
      </c>
      <c r="P116" s="117"/>
      <c r="R116" s="220"/>
      <c r="S116" s="220"/>
      <c r="T116" s="220"/>
      <c r="U116" s="220"/>
    </row>
    <row r="117" spans="2:21" s="93" customFormat="1" ht="12.95" customHeight="1" x14ac:dyDescent="0.2">
      <c r="B117" s="92"/>
      <c r="C117" s="369"/>
      <c r="D117" s="412"/>
      <c r="E117" s="412"/>
      <c r="F117" s="412"/>
      <c r="G117" s="412"/>
      <c r="H117" s="412"/>
      <c r="I117" s="412"/>
      <c r="J117" s="414"/>
      <c r="K117" s="542"/>
      <c r="L117" s="413"/>
      <c r="M117" s="413"/>
      <c r="N117" s="376" t="str">
        <f>IF(N116=0,IF(L116=0,"","nouveau coût"),(L116-N116)/N116)</f>
        <v/>
      </c>
      <c r="O117" s="325" t="str">
        <f>IF(O116=0,"",(K116-O116)/O116)</f>
        <v/>
      </c>
      <c r="P117" s="117"/>
      <c r="R117" s="220"/>
      <c r="S117" s="220"/>
      <c r="T117" s="220"/>
      <c r="U117" s="220"/>
    </row>
    <row r="118" spans="2:21" s="93" customFormat="1" ht="12.95" customHeight="1" x14ac:dyDescent="0.2">
      <c r="B118" s="92"/>
      <c r="C118" s="369"/>
      <c r="D118" s="412"/>
      <c r="E118" s="412"/>
      <c r="F118" s="412"/>
      <c r="G118" s="412"/>
      <c r="H118" s="412"/>
      <c r="I118" s="412"/>
      <c r="J118" s="415"/>
      <c r="K118" s="376"/>
      <c r="L118" s="413"/>
      <c r="M118" s="413"/>
      <c r="N118" s="827" t="s">
        <v>353</v>
      </c>
      <c r="O118" s="829" t="s">
        <v>241</v>
      </c>
      <c r="P118" s="117"/>
      <c r="R118" s="220"/>
      <c r="S118" s="220"/>
      <c r="T118" s="220"/>
      <c r="U118" s="220"/>
    </row>
    <row r="119" spans="2:21" s="93" customFormat="1" ht="12.95" customHeight="1" x14ac:dyDescent="0.2">
      <c r="B119" s="324" t="s">
        <v>184</v>
      </c>
      <c r="C119" s="92"/>
      <c r="D119" s="92"/>
      <c r="E119" s="92"/>
      <c r="F119" s="92"/>
      <c r="G119" s="224"/>
      <c r="H119" s="92"/>
      <c r="I119" s="92"/>
      <c r="J119" s="217"/>
      <c r="K119" s="217"/>
      <c r="L119" s="217"/>
      <c r="M119" s="217"/>
      <c r="N119" s="700"/>
      <c r="O119" s="830"/>
      <c r="P119" s="117"/>
      <c r="Q119" s="326"/>
      <c r="R119" s="220"/>
      <c r="S119" s="220"/>
      <c r="T119" s="220"/>
      <c r="U119" s="220"/>
    </row>
    <row r="120" spans="2:21" s="93" customFormat="1" ht="12.95" customHeight="1" x14ac:dyDescent="0.2">
      <c r="B120" s="92"/>
      <c r="C120" s="328" t="s">
        <v>6</v>
      </c>
      <c r="D120" s="92"/>
      <c r="E120" s="328" t="s">
        <v>238</v>
      </c>
      <c r="F120" s="92"/>
      <c r="G120" s="224"/>
      <c r="H120" s="92"/>
      <c r="I120" s="92"/>
      <c r="J120" s="372" t="s">
        <v>181</v>
      </c>
      <c r="K120" s="373" t="s">
        <v>180</v>
      </c>
      <c r="L120" s="330" t="s">
        <v>182</v>
      </c>
      <c r="M120" s="499" t="s">
        <v>351</v>
      </c>
      <c r="N120" s="700"/>
      <c r="O120" s="830"/>
      <c r="P120" s="117"/>
      <c r="Q120" s="326"/>
      <c r="R120" s="13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03"/>
      <c r="N121" s="700"/>
      <c r="O121" s="830"/>
      <c r="P121" s="117"/>
      <c r="Q121" s="326"/>
      <c r="R121" s="220"/>
      <c r="S121" s="220"/>
      <c r="T121" s="220"/>
      <c r="U121" s="220"/>
    </row>
    <row r="122" spans="2:21" s="93" customFormat="1" ht="12.95" customHeight="1" x14ac:dyDescent="0.2">
      <c r="B122" s="92"/>
      <c r="C122" s="680"/>
      <c r="D122" s="681"/>
      <c r="E122" s="674"/>
      <c r="F122" s="675"/>
      <c r="G122" s="675"/>
      <c r="H122" s="675"/>
      <c r="I122" s="676"/>
      <c r="J122" s="338"/>
      <c r="K122" s="341"/>
      <c r="L122" s="580">
        <f>J122*K122</f>
        <v>0</v>
      </c>
      <c r="M122" s="503"/>
      <c r="N122" s="700"/>
      <c r="O122" s="830"/>
      <c r="P122" s="117"/>
      <c r="Q122" s="326"/>
      <c r="R122" s="220"/>
      <c r="S122" s="220"/>
      <c r="T122" s="220"/>
      <c r="U122" s="220"/>
    </row>
    <row r="123" spans="2:21" s="93" customFormat="1" ht="12.95" customHeight="1" thickBot="1" x14ac:dyDescent="0.25">
      <c r="B123" s="92"/>
      <c r="C123" s="680"/>
      <c r="D123" s="681"/>
      <c r="E123" s="674"/>
      <c r="F123" s="675"/>
      <c r="G123" s="675"/>
      <c r="H123" s="675"/>
      <c r="I123" s="676"/>
      <c r="J123" s="338"/>
      <c r="K123" s="341"/>
      <c r="L123" s="581">
        <f>J123*K123</f>
        <v>0</v>
      </c>
      <c r="M123" s="501"/>
      <c r="N123" s="828"/>
      <c r="O123" s="830"/>
      <c r="P123" s="117"/>
      <c r="Q123" s="326"/>
      <c r="R123" s="220"/>
      <c r="S123" s="220"/>
      <c r="T123" s="220"/>
      <c r="U123" s="220"/>
    </row>
    <row r="124" spans="2:21" s="93" customFormat="1" ht="12.75" customHeight="1" thickTop="1" x14ac:dyDescent="0.2">
      <c r="B124" s="92"/>
      <c r="C124" s="677" t="s">
        <v>179</v>
      </c>
      <c r="D124" s="678"/>
      <c r="E124" s="678"/>
      <c r="F124" s="678"/>
      <c r="G124" s="678"/>
      <c r="H124" s="678"/>
      <c r="I124" s="679"/>
      <c r="J124" s="217"/>
      <c r="K124" s="582">
        <f>SUM(K121:K123)</f>
        <v>0</v>
      </c>
      <c r="L124" s="578">
        <f>ROUND(SUM(L121:L123),0)</f>
        <v>0</v>
      </c>
      <c r="M124" s="579">
        <v>0</v>
      </c>
      <c r="N124" s="591">
        <v>0</v>
      </c>
      <c r="O124" s="592">
        <v>0</v>
      </c>
      <c r="P124" s="117"/>
      <c r="Q124" s="326"/>
      <c r="R124" s="220"/>
      <c r="S124" s="220"/>
      <c r="T124" s="220"/>
      <c r="U124" s="220"/>
    </row>
    <row r="125" spans="2:21" s="93" customFormat="1" ht="12.75" customHeight="1" x14ac:dyDescent="0.2">
      <c r="B125" s="92"/>
      <c r="C125" s="369"/>
      <c r="D125" s="412"/>
      <c r="E125" s="412"/>
      <c r="F125" s="412"/>
      <c r="G125" s="412"/>
      <c r="H125" s="412"/>
      <c r="I125" s="412"/>
      <c r="J125" s="414"/>
      <c r="K125" s="542"/>
      <c r="L125" s="413"/>
      <c r="M125" s="413"/>
      <c r="N125" s="376" t="str">
        <f>IF(N124=0,IF(L124=0,"","nouveau coût"),(L124-N124)/N124)</f>
        <v/>
      </c>
      <c r="O125" s="325" t="str">
        <f>IF(O124=0,"",(K124-O124)/O124)</f>
        <v/>
      </c>
      <c r="P125" s="117"/>
      <c r="Q125" s="326"/>
      <c r="R125" s="220"/>
      <c r="S125" s="220"/>
      <c r="T125" s="220"/>
      <c r="U125" s="220"/>
    </row>
    <row r="126" spans="2:21" s="93" customFormat="1" ht="12.75" customHeight="1" x14ac:dyDescent="0.2">
      <c r="B126" s="92"/>
      <c r="C126" s="369"/>
      <c r="D126" s="412"/>
      <c r="E126" s="412"/>
      <c r="F126" s="412"/>
      <c r="G126" s="412"/>
      <c r="H126" s="412"/>
      <c r="I126" s="412"/>
      <c r="J126" s="415"/>
      <c r="K126" s="376"/>
      <c r="L126" s="413"/>
      <c r="M126" s="413"/>
      <c r="N126" s="427"/>
      <c r="O126" s="538"/>
      <c r="P126" s="117"/>
      <c r="Q126" s="326"/>
      <c r="R126" s="220"/>
      <c r="S126" s="220"/>
      <c r="T126" s="220"/>
      <c r="U126" s="220"/>
    </row>
    <row r="127" spans="2:21" s="93" customFormat="1" ht="12.95" customHeight="1" x14ac:dyDescent="0.2">
      <c r="B127" s="324" t="s">
        <v>7</v>
      </c>
      <c r="C127" s="92"/>
      <c r="D127" s="92"/>
      <c r="E127" s="92"/>
      <c r="F127" s="92"/>
      <c r="G127" s="224"/>
      <c r="H127" s="92"/>
      <c r="I127" s="92"/>
      <c r="J127" s="217"/>
      <c r="K127" s="217"/>
      <c r="L127" s="217"/>
      <c r="M127" s="217"/>
      <c r="N127" s="827" t="s">
        <v>353</v>
      </c>
      <c r="O127" s="538"/>
      <c r="P127" s="117"/>
      <c r="Q127" s="326"/>
      <c r="R127" s="220"/>
      <c r="S127" s="220"/>
      <c r="T127" s="220"/>
      <c r="U127" s="220"/>
    </row>
    <row r="128" spans="2:21" s="93" customFormat="1" ht="12.95" customHeight="1" x14ac:dyDescent="0.2">
      <c r="B128" s="92"/>
      <c r="C128" s="328" t="s">
        <v>4</v>
      </c>
      <c r="D128" s="92"/>
      <c r="E128" s="92"/>
      <c r="F128" s="92"/>
      <c r="G128" s="224"/>
      <c r="H128" s="92"/>
      <c r="I128" s="92"/>
      <c r="J128" s="217"/>
      <c r="K128" s="217"/>
      <c r="L128" s="329" t="s">
        <v>182</v>
      </c>
      <c r="M128" s="499" t="s">
        <v>351</v>
      </c>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503"/>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503"/>
      <c r="N130" s="700"/>
      <c r="O130" s="538"/>
      <c r="P130" s="117"/>
      <c r="Q130" s="326"/>
      <c r="R130" s="220"/>
      <c r="S130" s="220"/>
      <c r="T130" s="220"/>
      <c r="U130" s="220"/>
    </row>
    <row r="131" spans="2:21" s="93" customFormat="1" ht="12.95" customHeight="1" x14ac:dyDescent="0.2">
      <c r="B131" s="92"/>
      <c r="C131" s="344"/>
      <c r="D131" s="345"/>
      <c r="E131" s="345"/>
      <c r="F131" s="345"/>
      <c r="G131" s="345"/>
      <c r="H131" s="345"/>
      <c r="I131" s="337"/>
      <c r="J131" s="217"/>
      <c r="K131" s="217"/>
      <c r="L131" s="339"/>
      <c r="M131" s="503"/>
      <c r="N131" s="700"/>
      <c r="O131" s="538"/>
      <c r="P131" s="117"/>
      <c r="Q131" s="326"/>
      <c r="R131" s="220"/>
      <c r="S131" s="220"/>
      <c r="T131" s="220"/>
      <c r="U131" s="220"/>
    </row>
    <row r="132" spans="2:21" s="93" customFormat="1" ht="12.95" customHeight="1" thickBot="1" x14ac:dyDescent="0.25">
      <c r="B132" s="92"/>
      <c r="C132" s="346"/>
      <c r="D132" s="347"/>
      <c r="E132" s="347"/>
      <c r="F132" s="347"/>
      <c r="G132" s="347"/>
      <c r="H132" s="347"/>
      <c r="I132" s="348"/>
      <c r="J132" s="217"/>
      <c r="K132" s="217"/>
      <c r="L132" s="340"/>
      <c r="M132" s="501"/>
      <c r="N132" s="828"/>
      <c r="O132" s="538"/>
      <c r="P132" s="117"/>
      <c r="Q132" s="326"/>
      <c r="R132" s="220"/>
      <c r="S132" s="220"/>
      <c r="T132" s="220"/>
      <c r="U132" s="220"/>
    </row>
    <row r="133" spans="2:21" s="93" customFormat="1" ht="12.95" customHeight="1" thickTop="1" x14ac:dyDescent="0.2">
      <c r="B133" s="92"/>
      <c r="C133" s="349" t="s">
        <v>179</v>
      </c>
      <c r="D133" s="350"/>
      <c r="E133" s="350"/>
      <c r="F133" s="350"/>
      <c r="G133" s="350"/>
      <c r="H133" s="350"/>
      <c r="I133" s="351"/>
      <c r="J133" s="217"/>
      <c r="K133" s="217"/>
      <c r="L133" s="578">
        <f>ROUND(SUM(L129:L132),0)</f>
        <v>0</v>
      </c>
      <c r="M133" s="579">
        <f>L133</f>
        <v>0</v>
      </c>
      <c r="N133" s="594">
        <v>0</v>
      </c>
      <c r="O133" s="538"/>
      <c r="P133" s="117"/>
      <c r="Q133" s="326"/>
      <c r="R133" s="220"/>
      <c r="S133" s="220"/>
      <c r="T133" s="220"/>
      <c r="U133" s="220"/>
    </row>
    <row r="134" spans="2:21" s="93" customFormat="1" ht="12.95" customHeight="1" x14ac:dyDescent="0.2">
      <c r="B134" s="92"/>
      <c r="C134" s="369"/>
      <c r="D134" s="369"/>
      <c r="E134" s="369"/>
      <c r="F134" s="369"/>
      <c r="G134" s="369"/>
      <c r="H134" s="369"/>
      <c r="I134" s="369"/>
      <c r="J134" s="217"/>
      <c r="K134" s="217"/>
      <c r="L134" s="413"/>
      <c r="M134" s="413"/>
      <c r="N134" s="376" t="str">
        <f>IF(N133=0,IF(L133=0,"","nouveau coût"),(L133-N133)/N133)</f>
        <v/>
      </c>
      <c r="O134" s="325"/>
      <c r="P134" s="117"/>
      <c r="Q134" s="326"/>
      <c r="R134" s="220"/>
      <c r="S134" s="220"/>
      <c r="T134" s="220"/>
      <c r="U134" s="220"/>
    </row>
    <row r="135" spans="2:21" s="93" customFormat="1" ht="12.95" customHeight="1" x14ac:dyDescent="0.2">
      <c r="B135" s="324" t="s">
        <v>190</v>
      </c>
      <c r="C135" s="92"/>
      <c r="D135" s="92"/>
      <c r="E135" s="92"/>
      <c r="F135" s="92"/>
      <c r="G135" s="224"/>
      <c r="H135" s="92"/>
      <c r="I135" s="92"/>
      <c r="J135" s="217"/>
      <c r="K135" s="217"/>
      <c r="L135" s="217"/>
      <c r="M135" s="217"/>
      <c r="N135" s="823" t="s">
        <v>354</v>
      </c>
      <c r="O135" s="538"/>
      <c r="P135" s="117"/>
      <c r="Q135" s="326"/>
      <c r="R135" s="220"/>
      <c r="S135" s="220"/>
      <c r="T135" s="220"/>
      <c r="U135" s="220"/>
    </row>
    <row r="136" spans="2:21" s="93" customFormat="1" ht="12.95" customHeight="1" x14ac:dyDescent="0.2">
      <c r="B136" s="92"/>
      <c r="C136" s="328" t="s">
        <v>4</v>
      </c>
      <c r="D136" s="92"/>
      <c r="E136" s="92"/>
      <c r="F136" s="92"/>
      <c r="G136" s="224"/>
      <c r="H136" s="92"/>
      <c r="I136" s="92"/>
      <c r="J136" s="217"/>
      <c r="K136" s="217"/>
      <c r="L136" s="329" t="s">
        <v>182</v>
      </c>
      <c r="M136" s="499" t="s">
        <v>351</v>
      </c>
      <c r="N136" s="824"/>
      <c r="O136" s="538"/>
      <c r="P136" s="117"/>
      <c r="Q136" s="326"/>
      <c r="R136" s="220"/>
      <c r="S136" s="220"/>
      <c r="T136" s="220"/>
      <c r="U136" s="220"/>
    </row>
    <row r="137" spans="2:21" s="93" customFormat="1" ht="12.95" customHeight="1" x14ac:dyDescent="0.2">
      <c r="B137" s="92"/>
      <c r="C137" s="444" t="s">
        <v>205</v>
      </c>
      <c r="D137" s="445"/>
      <c r="E137" s="445"/>
      <c r="F137" s="445"/>
      <c r="G137" s="445"/>
      <c r="H137" s="445"/>
      <c r="I137" s="446"/>
      <c r="J137" s="217"/>
      <c r="K137" s="217"/>
      <c r="L137" s="339"/>
      <c r="M137" s="503"/>
      <c r="N137" s="824"/>
      <c r="O137" s="538"/>
      <c r="P137" s="117"/>
      <c r="Q137" s="326"/>
      <c r="R137" s="220"/>
      <c r="S137" s="220"/>
      <c r="T137" s="220"/>
      <c r="U137" s="220"/>
    </row>
    <row r="138" spans="2:21" s="93" customFormat="1" ht="12.95" customHeight="1" x14ac:dyDescent="0.2">
      <c r="B138" s="92"/>
      <c r="C138" s="444" t="s">
        <v>226</v>
      </c>
      <c r="D138" s="445"/>
      <c r="E138" s="445"/>
      <c r="F138" s="445"/>
      <c r="G138" s="445"/>
      <c r="H138" s="445"/>
      <c r="I138" s="446"/>
      <c r="J138" s="217"/>
      <c r="K138" s="217"/>
      <c r="L138" s="339"/>
      <c r="M138" s="503"/>
      <c r="N138" s="824"/>
      <c r="O138" s="538"/>
      <c r="P138" s="117"/>
      <c r="Q138" s="326"/>
      <c r="R138" s="220"/>
      <c r="S138" s="220"/>
      <c r="T138" s="220"/>
      <c r="U138" s="220"/>
    </row>
    <row r="139" spans="2:21" s="93" customFormat="1" ht="12.95" customHeight="1" thickBot="1" x14ac:dyDescent="0.25">
      <c r="B139" s="92"/>
      <c r="C139" s="447" t="s">
        <v>204</v>
      </c>
      <c r="D139" s="448"/>
      <c r="E139" s="448"/>
      <c r="F139" s="448"/>
      <c r="G139" s="448"/>
      <c r="H139" s="448"/>
      <c r="I139" s="449"/>
      <c r="J139" s="217"/>
      <c r="K139" s="217"/>
      <c r="L139" s="340"/>
      <c r="M139" s="501"/>
      <c r="N139" s="825"/>
      <c r="O139" s="538"/>
      <c r="P139" s="117"/>
      <c r="Q139" s="326"/>
      <c r="R139" s="220"/>
      <c r="S139" s="220"/>
      <c r="T139" s="220"/>
      <c r="U139" s="220"/>
    </row>
    <row r="140" spans="2:21" s="93" customFormat="1" ht="12.95" customHeight="1" thickTop="1" x14ac:dyDescent="0.2">
      <c r="B140" s="92"/>
      <c r="C140" s="349" t="s">
        <v>179</v>
      </c>
      <c r="D140" s="350"/>
      <c r="E140" s="350"/>
      <c r="F140" s="350"/>
      <c r="G140" s="350"/>
      <c r="H140" s="350"/>
      <c r="I140" s="351"/>
      <c r="J140" s="217"/>
      <c r="K140" s="217"/>
      <c r="L140" s="578">
        <f>ROUND(SUM(L137:L139),0)</f>
        <v>0</v>
      </c>
      <c r="M140" s="579">
        <f>L140</f>
        <v>0</v>
      </c>
      <c r="N140" s="594">
        <v>0</v>
      </c>
      <c r="O140" s="538"/>
      <c r="P140" s="117"/>
      <c r="Q140" s="326"/>
      <c r="R140" s="220"/>
      <c r="S140" s="220"/>
      <c r="T140" s="220"/>
      <c r="U140" s="220"/>
    </row>
    <row r="141" spans="2:21" s="93" customFormat="1" ht="12.95" customHeight="1" x14ac:dyDescent="0.2">
      <c r="B141" s="92"/>
      <c r="C141" s="369"/>
      <c r="D141" s="369"/>
      <c r="E141" s="369"/>
      <c r="F141" s="369"/>
      <c r="G141" s="369"/>
      <c r="H141" s="369"/>
      <c r="I141" s="369"/>
      <c r="J141" s="217"/>
      <c r="K141" s="217"/>
      <c r="L141" s="413"/>
      <c r="M141" s="413"/>
      <c r="N141" s="376" t="str">
        <f>IF(N140=0,IF(L140=0,"","nouveau coût"),(L140-N140)/N140)</f>
        <v/>
      </c>
      <c r="O141" s="325"/>
      <c r="P141" s="117"/>
      <c r="Q141" s="326"/>
      <c r="R141" s="220"/>
      <c r="S141" s="220"/>
      <c r="T141" s="220"/>
      <c r="U141" s="220"/>
    </row>
    <row r="142" spans="2:21" s="93" customFormat="1" ht="12.95" customHeight="1" x14ac:dyDescent="0.2">
      <c r="B142" s="324" t="s">
        <v>236</v>
      </c>
      <c r="C142" s="92"/>
      <c r="D142" s="92"/>
      <c r="E142" s="92"/>
      <c r="F142" s="92"/>
      <c r="G142" s="224"/>
      <c r="H142" s="92"/>
      <c r="I142" s="92"/>
      <c r="J142" s="217"/>
      <c r="K142" s="217"/>
      <c r="L142" s="217"/>
      <c r="M142" s="217"/>
      <c r="N142" s="425"/>
      <c r="O142" s="538"/>
      <c r="P142" s="117"/>
      <c r="Q142" s="326"/>
      <c r="R142" s="220"/>
      <c r="S142" s="220"/>
      <c r="T142" s="220"/>
      <c r="U142" s="220"/>
    </row>
    <row r="143" spans="2:21" s="93" customFormat="1" ht="12.95" customHeight="1" x14ac:dyDescent="0.2">
      <c r="B143" s="92"/>
      <c r="C143" s="328" t="s">
        <v>4</v>
      </c>
      <c r="D143" s="92"/>
      <c r="E143" s="92"/>
      <c r="F143" s="92"/>
      <c r="G143" s="224"/>
      <c r="H143" s="92"/>
      <c r="I143" s="92"/>
      <c r="J143" s="217"/>
      <c r="K143" s="217"/>
      <c r="L143" s="329" t="s">
        <v>182</v>
      </c>
      <c r="M143" s="499" t="s">
        <v>351</v>
      </c>
      <c r="N143" s="827" t="s">
        <v>353</v>
      </c>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503"/>
      <c r="N144" s="700"/>
      <c r="O144" s="538"/>
      <c r="P144" s="117"/>
      <c r="Q144" s="326"/>
      <c r="R144" s="220"/>
      <c r="S144" s="220"/>
      <c r="T144" s="220"/>
      <c r="U144" s="220"/>
    </row>
    <row r="145" spans="2:21" s="93" customFormat="1" ht="12.95" customHeight="1" x14ac:dyDescent="0.2">
      <c r="B145" s="92"/>
      <c r="C145" s="344"/>
      <c r="D145" s="345"/>
      <c r="E145" s="345"/>
      <c r="F145" s="345"/>
      <c r="G145" s="345"/>
      <c r="H145" s="345"/>
      <c r="I145" s="337"/>
      <c r="J145" s="217"/>
      <c r="K145" s="217"/>
      <c r="L145" s="339"/>
      <c r="M145" s="503"/>
      <c r="N145" s="700"/>
      <c r="O145" s="538"/>
      <c r="P145" s="117"/>
      <c r="Q145" s="326"/>
      <c r="R145" s="220"/>
      <c r="S145" s="220"/>
      <c r="T145" s="220"/>
      <c r="U145" s="220"/>
    </row>
    <row r="146" spans="2:21" s="93" customFormat="1" ht="12.95" customHeight="1" x14ac:dyDescent="0.2">
      <c r="B146" s="92"/>
      <c r="C146" s="344"/>
      <c r="D146" s="345"/>
      <c r="E146" s="345"/>
      <c r="F146" s="345"/>
      <c r="G146" s="345"/>
      <c r="H146" s="345"/>
      <c r="I146" s="337"/>
      <c r="J146" s="217"/>
      <c r="K146" s="217"/>
      <c r="L146" s="339"/>
      <c r="M146" s="503"/>
      <c r="N146" s="700"/>
      <c r="O146" s="538"/>
      <c r="P146" s="117"/>
      <c r="Q146" s="326"/>
      <c r="R146" s="220"/>
      <c r="S146" s="220"/>
      <c r="T146" s="220"/>
      <c r="U146" s="220"/>
    </row>
    <row r="147" spans="2:21" s="93" customFormat="1" ht="12.95" customHeight="1" x14ac:dyDescent="0.2">
      <c r="B147" s="92"/>
      <c r="C147" s="344"/>
      <c r="D147" s="345"/>
      <c r="E147" s="345"/>
      <c r="F147" s="345"/>
      <c r="G147" s="345"/>
      <c r="H147" s="345"/>
      <c r="I147" s="337"/>
      <c r="J147" s="217"/>
      <c r="K147" s="217"/>
      <c r="L147" s="339"/>
      <c r="M147" s="503"/>
      <c r="N147" s="700"/>
      <c r="O147" s="538"/>
      <c r="P147" s="117"/>
      <c r="Q147" s="326"/>
      <c r="R147" s="220"/>
      <c r="S147" s="220"/>
      <c r="T147" s="220"/>
      <c r="U147" s="220"/>
    </row>
    <row r="148" spans="2:21" s="93" customFormat="1" ht="12.95" customHeight="1" thickBot="1" x14ac:dyDescent="0.25">
      <c r="B148" s="92"/>
      <c r="C148" s="346"/>
      <c r="D148" s="347"/>
      <c r="E148" s="347"/>
      <c r="F148" s="347"/>
      <c r="G148" s="347"/>
      <c r="H148" s="347"/>
      <c r="I148" s="348"/>
      <c r="J148" s="217"/>
      <c r="K148" s="217"/>
      <c r="L148" s="340"/>
      <c r="M148" s="501"/>
      <c r="N148" s="828"/>
      <c r="O148" s="538"/>
      <c r="P148" s="117"/>
      <c r="Q148" s="326"/>
      <c r="R148" s="220"/>
      <c r="S148" s="220"/>
      <c r="T148" s="220"/>
      <c r="U148" s="220"/>
    </row>
    <row r="149" spans="2:21" s="93" customFormat="1" ht="12.95" customHeight="1" thickTop="1" x14ac:dyDescent="0.2">
      <c r="B149" s="92"/>
      <c r="C149" s="349" t="s">
        <v>179</v>
      </c>
      <c r="D149" s="350"/>
      <c r="E149" s="350"/>
      <c r="F149" s="350"/>
      <c r="G149" s="350"/>
      <c r="H149" s="350"/>
      <c r="I149" s="351"/>
      <c r="J149" s="217"/>
      <c r="K149" s="217"/>
      <c r="L149" s="578">
        <f>ROUND(SUM(L144:L148),0)</f>
        <v>0</v>
      </c>
      <c r="M149" s="579">
        <f>L149</f>
        <v>0</v>
      </c>
      <c r="N149" s="594">
        <v>0</v>
      </c>
      <c r="O149" s="538"/>
      <c r="P149" s="117"/>
      <c r="Q149" s="326"/>
      <c r="R149" s="220"/>
      <c r="S149" s="220"/>
      <c r="T149" s="220"/>
      <c r="U149" s="220"/>
    </row>
    <row r="150" spans="2:21" s="93" customFormat="1" ht="12.95" customHeight="1" x14ac:dyDescent="0.2">
      <c r="B150" s="92"/>
      <c r="C150" s="369"/>
      <c r="D150" s="369"/>
      <c r="E150" s="369"/>
      <c r="F150" s="369"/>
      <c r="G150" s="369"/>
      <c r="H150" s="369"/>
      <c r="I150" s="369"/>
      <c r="J150" s="217"/>
      <c r="K150" s="217"/>
      <c r="L150" s="413"/>
      <c r="M150" s="413"/>
      <c r="N150" s="376" t="str">
        <f>IF(N149=0,IF(L149=0,"","nouveau coût"),(L149-N149)/N149)</f>
        <v/>
      </c>
      <c r="O150" s="325"/>
      <c r="P150" s="117"/>
      <c r="Q150" s="326"/>
      <c r="R150" s="220"/>
      <c r="S150" s="220"/>
      <c r="T150" s="220"/>
      <c r="U150" s="220"/>
    </row>
    <row r="151" spans="2:21" s="93" customFormat="1" ht="12.95" customHeight="1" x14ac:dyDescent="0.2">
      <c r="B151" s="324" t="s">
        <v>191</v>
      </c>
      <c r="C151" s="92"/>
      <c r="D151" s="92"/>
      <c r="E151" s="92"/>
      <c r="F151" s="92"/>
      <c r="G151" s="224"/>
      <c r="H151" s="92"/>
      <c r="I151" s="92"/>
      <c r="J151" s="217"/>
      <c r="K151" s="217"/>
      <c r="L151" s="305"/>
      <c r="M151" s="305"/>
      <c r="N151" s="827" t="s">
        <v>353</v>
      </c>
      <c r="O151" s="538"/>
      <c r="P151" s="117"/>
      <c r="Q151" s="326"/>
      <c r="R151" s="220"/>
      <c r="S151" s="220"/>
      <c r="T151" s="220"/>
      <c r="U151" s="220"/>
    </row>
    <row r="152" spans="2:21" s="93" customFormat="1" ht="12.95" customHeight="1" x14ac:dyDescent="0.2">
      <c r="B152" s="92"/>
      <c r="C152" s="328" t="s">
        <v>4</v>
      </c>
      <c r="D152" s="92"/>
      <c r="E152" s="92"/>
      <c r="F152" s="92"/>
      <c r="G152" s="224"/>
      <c r="H152" s="92"/>
      <c r="I152" s="92"/>
      <c r="J152" s="367" t="s">
        <v>206</v>
      </c>
      <c r="K152" s="367" t="s">
        <v>207</v>
      </c>
      <c r="L152" s="329" t="s">
        <v>182</v>
      </c>
      <c r="M152" s="499" t="s">
        <v>351</v>
      </c>
      <c r="N152" s="700"/>
      <c r="O152" s="538"/>
      <c r="P152" s="117"/>
      <c r="Q152" s="326"/>
      <c r="R152" s="220"/>
      <c r="S152" s="220"/>
      <c r="T152" s="220"/>
      <c r="U152" s="220"/>
    </row>
    <row r="153" spans="2:21" s="93" customFormat="1" ht="12.95" customHeight="1" x14ac:dyDescent="0.2">
      <c r="B153" s="92"/>
      <c r="C153" s="344"/>
      <c r="D153" s="345"/>
      <c r="E153" s="345"/>
      <c r="F153" s="345"/>
      <c r="G153" s="345"/>
      <c r="H153" s="345"/>
      <c r="I153" s="337"/>
      <c r="J153" s="338"/>
      <c r="K153" s="339"/>
      <c r="L153" s="583">
        <f>J153*K153</f>
        <v>0</v>
      </c>
      <c r="M153" s="502"/>
      <c r="N153" s="700"/>
      <c r="O153" s="538"/>
      <c r="P153" s="117"/>
      <c r="Q153" s="326"/>
      <c r="R153" s="220"/>
      <c r="S153" s="220"/>
      <c r="T153" s="220"/>
      <c r="U153" s="220"/>
    </row>
    <row r="154" spans="2:21" s="93" customFormat="1" ht="12.95" customHeight="1" x14ac:dyDescent="0.2">
      <c r="B154" s="92"/>
      <c r="C154" s="344"/>
      <c r="D154" s="345"/>
      <c r="E154" s="345"/>
      <c r="F154" s="345"/>
      <c r="G154" s="345"/>
      <c r="H154" s="345"/>
      <c r="I154" s="337"/>
      <c r="J154" s="338"/>
      <c r="K154" s="339"/>
      <c r="L154" s="583">
        <f>J154*K154</f>
        <v>0</v>
      </c>
      <c r="M154" s="502"/>
      <c r="N154" s="700"/>
      <c r="O154" s="538"/>
      <c r="P154" s="117"/>
      <c r="Q154" s="326"/>
      <c r="R154" s="220"/>
      <c r="S154" s="220"/>
      <c r="T154" s="220"/>
      <c r="U154" s="220"/>
    </row>
    <row r="155" spans="2:21" s="93" customFormat="1" ht="12.95" customHeight="1" x14ac:dyDescent="0.2">
      <c r="B155" s="92"/>
      <c r="C155" s="344"/>
      <c r="D155" s="345"/>
      <c r="E155" s="345"/>
      <c r="F155" s="345"/>
      <c r="G155" s="345"/>
      <c r="H155" s="345"/>
      <c r="I155" s="337"/>
      <c r="J155" s="217"/>
      <c r="K155" s="217"/>
      <c r="L155" s="339"/>
      <c r="M155" s="503"/>
      <c r="N155" s="700"/>
      <c r="O155" s="538"/>
      <c r="P155" s="117"/>
      <c r="Q155" s="326"/>
      <c r="R155" s="220"/>
      <c r="S155" s="220"/>
      <c r="T155" s="220"/>
      <c r="U155" s="220"/>
    </row>
    <row r="156" spans="2:21" s="93" customFormat="1" ht="12.95" customHeight="1" thickBot="1" x14ac:dyDescent="0.25">
      <c r="B156" s="92"/>
      <c r="C156" s="346"/>
      <c r="D156" s="347"/>
      <c r="E156" s="347"/>
      <c r="F156" s="347"/>
      <c r="G156" s="347"/>
      <c r="H156" s="347"/>
      <c r="I156" s="348"/>
      <c r="J156" s="217"/>
      <c r="K156" s="217"/>
      <c r="L156" s="340"/>
      <c r="M156" s="501"/>
      <c r="N156" s="828"/>
      <c r="O156" s="538"/>
      <c r="P156" s="117"/>
      <c r="Q156" s="326"/>
      <c r="R156" s="220"/>
      <c r="S156" s="220"/>
      <c r="T156" s="220"/>
      <c r="U156" s="220"/>
    </row>
    <row r="157" spans="2:21" s="93" customFormat="1" ht="12.95" customHeight="1" thickTop="1" x14ac:dyDescent="0.2">
      <c r="B157" s="92"/>
      <c r="C157" s="349" t="s">
        <v>179</v>
      </c>
      <c r="D157" s="350"/>
      <c r="E157" s="350"/>
      <c r="F157" s="350"/>
      <c r="G157" s="350"/>
      <c r="H157" s="350"/>
      <c r="I157" s="351"/>
      <c r="J157" s="217"/>
      <c r="K157" s="217"/>
      <c r="L157" s="578">
        <f>ROUND(SUM(L153:L156),0)</f>
        <v>0</v>
      </c>
      <c r="M157" s="579">
        <f>L157</f>
        <v>0</v>
      </c>
      <c r="N157" s="594">
        <v>0</v>
      </c>
      <c r="O157" s="538"/>
      <c r="P157" s="117"/>
      <c r="Q157" s="326"/>
      <c r="R157" s="220"/>
      <c r="S157" s="220"/>
      <c r="T157" s="220"/>
      <c r="U157" s="220"/>
    </row>
    <row r="158" spans="2:21" s="93" customFormat="1" ht="12.95" customHeight="1" x14ac:dyDescent="0.2">
      <c r="B158" s="92"/>
      <c r="C158" s="369"/>
      <c r="D158" s="369"/>
      <c r="E158" s="369"/>
      <c r="F158" s="369"/>
      <c r="G158" s="369"/>
      <c r="H158" s="369"/>
      <c r="I158" s="369"/>
      <c r="J158" s="217"/>
      <c r="K158" s="217"/>
      <c r="L158" s="413"/>
      <c r="M158" s="413"/>
      <c r="N158" s="376" t="str">
        <f>IF(N157=0,IF(L157=0,"","nouveau coût"),(L157-N157)/N157)</f>
        <v/>
      </c>
      <c r="O158" s="325"/>
      <c r="P158" s="130" t="s">
        <v>245</v>
      </c>
      <c r="Q158" s="326"/>
      <c r="R158" s="220"/>
      <c r="S158" s="220"/>
      <c r="T158" s="220"/>
      <c r="U158" s="220"/>
    </row>
    <row r="159" spans="2:21" s="93" customFormat="1" ht="12.95" customHeight="1" x14ac:dyDescent="0.2">
      <c r="B159" s="324" t="s">
        <v>208</v>
      </c>
      <c r="C159" s="92"/>
      <c r="D159" s="92"/>
      <c r="E159" s="92"/>
      <c r="F159" s="92"/>
      <c r="G159" s="224"/>
      <c r="H159" s="92"/>
      <c r="I159" s="92"/>
      <c r="J159" s="217"/>
      <c r="K159" s="217"/>
      <c r="L159" s="305"/>
      <c r="M159" s="305"/>
      <c r="N159" s="823" t="s">
        <v>355</v>
      </c>
      <c r="O159" s="538"/>
      <c r="P159" s="117"/>
      <c r="Q159" s="326"/>
      <c r="R159" s="220"/>
      <c r="S159" s="220"/>
      <c r="T159" s="220"/>
      <c r="U159" s="220"/>
    </row>
    <row r="160" spans="2:21" s="93" customFormat="1" ht="12.95" customHeight="1" x14ac:dyDescent="0.2">
      <c r="B160" s="92"/>
      <c r="C160" s="328" t="s">
        <v>4</v>
      </c>
      <c r="D160" s="92"/>
      <c r="E160" s="92"/>
      <c r="F160" s="92"/>
      <c r="G160" s="224"/>
      <c r="H160" s="92"/>
      <c r="I160" s="92"/>
      <c r="J160" s="217"/>
      <c r="K160" s="367" t="s">
        <v>211</v>
      </c>
      <c r="L160" s="329" t="s">
        <v>182</v>
      </c>
      <c r="M160" s="499" t="s">
        <v>351</v>
      </c>
      <c r="N160" s="789"/>
      <c r="O160" s="538"/>
      <c r="P160" s="367" t="s">
        <v>211</v>
      </c>
      <c r="Q160" s="329" t="s">
        <v>182</v>
      </c>
      <c r="R160" s="220"/>
      <c r="S160" s="220"/>
      <c r="T160" s="220"/>
      <c r="U160" s="220"/>
    </row>
    <row r="161" spans="2:23" s="93" customFormat="1" ht="12.95" customHeight="1" thickBot="1" x14ac:dyDescent="0.25">
      <c r="B161" s="92"/>
      <c r="C161" s="682" t="s">
        <v>365</v>
      </c>
      <c r="D161" s="683"/>
      <c r="E161" s="683"/>
      <c r="F161" s="683"/>
      <c r="G161" s="683"/>
      <c r="H161" s="683"/>
      <c r="I161" s="684"/>
      <c r="J161" s="217"/>
      <c r="K161" s="379"/>
      <c r="L161" s="584">
        <f>IF(K161&gt;8%,"MAX 8%",IF(T2=1,ROUND(K161*(L93+L116+L133+L140+L149+L157),0),0))</f>
        <v>0</v>
      </c>
      <c r="M161" s="501"/>
      <c r="N161" s="826"/>
      <c r="O161" s="538"/>
      <c r="P161" s="544">
        <v>0.08</v>
      </c>
      <c r="Q161" s="366">
        <f>IF(T2=1,ROUND(P161*(L93+L116+L133+L140+L149+L157),0),0)</f>
        <v>0</v>
      </c>
      <c r="R161" s="220"/>
      <c r="S161" s="220"/>
      <c r="T161" s="220"/>
      <c r="U161" s="220"/>
      <c r="W161" s="116"/>
    </row>
    <row r="162" spans="2:23" s="93" customFormat="1" ht="12.95" customHeight="1" thickTop="1" x14ac:dyDescent="0.2">
      <c r="B162" s="92"/>
      <c r="C162" s="380" t="s">
        <v>179</v>
      </c>
      <c r="D162" s="381"/>
      <c r="E162" s="381"/>
      <c r="F162" s="381"/>
      <c r="G162" s="381"/>
      <c r="H162" s="381"/>
      <c r="I162" s="382"/>
      <c r="J162" s="217"/>
      <c r="K162" s="331"/>
      <c r="L162" s="578">
        <f>ROUND(SUM(L161:L161),0)</f>
        <v>0</v>
      </c>
      <c r="M162" s="579">
        <f>L162</f>
        <v>0</v>
      </c>
      <c r="N162" s="594">
        <f>IF(T2=1,O169,0)</f>
        <v>0</v>
      </c>
      <c r="O162" s="538"/>
      <c r="P162" s="545"/>
      <c r="Q162" s="331">
        <f>ROUND(SUM(Q161:Q161),0)</f>
        <v>0</v>
      </c>
      <c r="R162" s="220">
        <f>IF(L162&gt;Q162,Q162,L162)</f>
        <v>0</v>
      </c>
      <c r="S162" s="220"/>
      <c r="T162" s="220"/>
      <c r="U162" s="220"/>
    </row>
    <row r="163" spans="2:23" s="93" customFormat="1" ht="12.95" customHeight="1" x14ac:dyDescent="0.2">
      <c r="B163" s="92"/>
      <c r="C163" s="416"/>
      <c r="D163" s="416"/>
      <c r="E163" s="416"/>
      <c r="F163" s="416"/>
      <c r="G163" s="416"/>
      <c r="H163" s="416"/>
      <c r="I163" s="416"/>
      <c r="J163" s="217"/>
      <c r="K163" s="413"/>
      <c r="L163" s="413"/>
      <c r="M163" s="413"/>
      <c r="N163" s="376" t="str">
        <f>IF(N162=0,"",(L162-N162)/N162)</f>
        <v/>
      </c>
      <c r="O163" s="325"/>
      <c r="P163" s="413"/>
      <c r="Q163" s="413"/>
      <c r="R163" s="220"/>
      <c r="S163" s="220"/>
      <c r="T163" s="220"/>
      <c r="U163" s="220"/>
    </row>
    <row r="164" spans="2:23" s="93" customFormat="1" ht="12.95" customHeight="1" x14ac:dyDescent="0.2">
      <c r="B164" s="324" t="s">
        <v>209</v>
      </c>
      <c r="C164" s="281"/>
      <c r="D164" s="281"/>
      <c r="E164" s="281"/>
      <c r="F164" s="281"/>
      <c r="G164" s="304"/>
      <c r="H164" s="281"/>
      <c r="I164" s="281"/>
      <c r="J164" s="217"/>
      <c r="K164" s="217"/>
      <c r="L164" s="305"/>
      <c r="M164" s="305"/>
      <c r="N164" s="823" t="s">
        <v>354</v>
      </c>
      <c r="O164" s="538"/>
      <c r="P164" s="217"/>
      <c r="Q164" s="305"/>
      <c r="R164" s="220"/>
      <c r="S164" s="220"/>
      <c r="T164" s="220"/>
      <c r="U164" s="220"/>
    </row>
    <row r="165" spans="2:23" s="93" customFormat="1" ht="12.95" customHeight="1" x14ac:dyDescent="0.2">
      <c r="B165" s="92"/>
      <c r="C165" s="383" t="s">
        <v>4</v>
      </c>
      <c r="D165" s="281"/>
      <c r="E165" s="281"/>
      <c r="F165" s="281"/>
      <c r="G165" s="304"/>
      <c r="H165" s="281"/>
      <c r="I165" s="281"/>
      <c r="J165" s="217"/>
      <c r="K165" s="367" t="s">
        <v>211</v>
      </c>
      <c r="L165" s="329" t="s">
        <v>182</v>
      </c>
      <c r="M165" s="499" t="s">
        <v>351</v>
      </c>
      <c r="N165" s="824"/>
      <c r="O165" s="538"/>
      <c r="P165" s="367" t="s">
        <v>211</v>
      </c>
      <c r="Q165" s="329" t="s">
        <v>182</v>
      </c>
      <c r="R165" s="220"/>
      <c r="S165" s="220"/>
      <c r="T165" s="220"/>
      <c r="U165" s="220"/>
    </row>
    <row r="166" spans="2:23" s="93" customFormat="1" ht="12.95" customHeight="1" x14ac:dyDescent="0.2">
      <c r="B166" s="92"/>
      <c r="C166" s="685" t="s">
        <v>244</v>
      </c>
      <c r="D166" s="686"/>
      <c r="E166" s="686"/>
      <c r="F166" s="686"/>
      <c r="G166" s="686"/>
      <c r="H166" s="686"/>
      <c r="I166" s="687"/>
      <c r="J166" s="217"/>
      <c r="K166" s="379"/>
      <c r="L166" s="584">
        <f>IF(K166&gt;20%,"MAX 20 %",IF(T2="1",0,ROUND(K166*(L104+L116),0)))</f>
        <v>0</v>
      </c>
      <c r="M166" s="500"/>
      <c r="N166" s="824"/>
      <c r="O166" s="538"/>
      <c r="P166" s="544">
        <v>0.2</v>
      </c>
      <c r="Q166" s="366">
        <f>IF(T2=1,0,ROUND(P166*(L104+L116),0))</f>
        <v>0</v>
      </c>
      <c r="R166" s="220"/>
      <c r="S166" s="220"/>
      <c r="T166" s="220"/>
      <c r="U166" s="220"/>
      <c r="W166" s="116"/>
    </row>
    <row r="167" spans="2:23" s="93" customFormat="1" ht="12.95" customHeight="1" x14ac:dyDescent="0.2">
      <c r="B167" s="92"/>
      <c r="C167" s="685" t="s">
        <v>243</v>
      </c>
      <c r="D167" s="686"/>
      <c r="E167" s="686"/>
      <c r="F167" s="686"/>
      <c r="G167" s="686"/>
      <c r="H167" s="686"/>
      <c r="I167" s="687"/>
      <c r="J167" s="217"/>
      <c r="K167" s="379"/>
      <c r="L167" s="584">
        <f>IF(K166&gt;20%,"",IF(K167&gt;40%,"MAX 40%",IF(T2="1",0,ROUND(K167*(L104+L116+L166),0))))</f>
        <v>0</v>
      </c>
      <c r="M167" s="500"/>
      <c r="N167" s="824"/>
      <c r="O167" s="538"/>
      <c r="P167" s="544">
        <v>0.4</v>
      </c>
      <c r="Q167" s="366">
        <f>IF(T2=1,0,ROUND(P167*(L104+L116+Q166),0))</f>
        <v>0</v>
      </c>
      <c r="R167" s="220"/>
      <c r="S167" s="220"/>
      <c r="T167" s="220"/>
      <c r="U167" s="220"/>
    </row>
    <row r="168" spans="2:23" s="93" customFormat="1" ht="12.95" customHeight="1" thickBot="1" x14ac:dyDescent="0.25">
      <c r="B168" s="92"/>
      <c r="C168" s="682" t="s">
        <v>242</v>
      </c>
      <c r="D168" s="683"/>
      <c r="E168" s="683"/>
      <c r="F168" s="683"/>
      <c r="G168" s="683"/>
      <c r="H168" s="683"/>
      <c r="I168" s="684"/>
      <c r="J168" s="217"/>
      <c r="K168" s="379"/>
      <c r="L168" s="584">
        <f>IF(K168&gt;7%,"MAX 7%",IF(T2="1",0,ROUND(K168*(L93+L133+L140+L149),0)))</f>
        <v>0</v>
      </c>
      <c r="M168" s="500"/>
      <c r="N168" s="825"/>
      <c r="O168" s="538"/>
      <c r="P168" s="544">
        <v>7.0000000000000007E-2</v>
      </c>
      <c r="Q168" s="366">
        <f>IF(T2=1,0,ROUND(P168*(L93+L133+L140+L149),0))</f>
        <v>0</v>
      </c>
      <c r="R168" s="220"/>
      <c r="S168" s="220"/>
      <c r="T168" s="220"/>
      <c r="U168" s="220"/>
    </row>
    <row r="169" spans="2:23" s="93" customFormat="1" ht="12.95" customHeight="1" thickTop="1" x14ac:dyDescent="0.2">
      <c r="B169" s="92"/>
      <c r="C169" s="349" t="s">
        <v>179</v>
      </c>
      <c r="D169" s="350"/>
      <c r="E169" s="350"/>
      <c r="F169" s="350"/>
      <c r="G169" s="350"/>
      <c r="H169" s="350"/>
      <c r="I169" s="351"/>
      <c r="J169" s="217"/>
      <c r="K169" s="331"/>
      <c r="L169" s="578">
        <f>ROUND(SUM(L166:L168),0)</f>
        <v>0</v>
      </c>
      <c r="M169" s="585">
        <f>L169</f>
        <v>0</v>
      </c>
      <c r="N169" s="594"/>
      <c r="O169" s="538"/>
      <c r="P169" s="545"/>
      <c r="Q169" s="331">
        <f>ROUND(SUM(Q166:Q168),0)</f>
        <v>0</v>
      </c>
      <c r="R169" s="220">
        <f>IF(L169&gt;Q169,Q169,L169)</f>
        <v>0</v>
      </c>
      <c r="S169" s="220"/>
      <c r="T169" s="220"/>
      <c r="U169" s="220"/>
    </row>
    <row r="170" spans="2:23" s="93" customFormat="1" ht="12.95" customHeight="1" x14ac:dyDescent="0.2">
      <c r="B170" s="92"/>
      <c r="C170" s="369"/>
      <c r="D170" s="369"/>
      <c r="E170" s="369"/>
      <c r="F170" s="369"/>
      <c r="G170" s="369"/>
      <c r="H170" s="369"/>
      <c r="I170" s="369"/>
      <c r="J170" s="217"/>
      <c r="K170" s="413"/>
      <c r="L170" s="413"/>
      <c r="M170" s="413"/>
      <c r="N170" s="376" t="str">
        <f>IF(N169=0,"",(L169-N169)/N169)</f>
        <v/>
      </c>
      <c r="O170" s="325"/>
      <c r="P170" s="117"/>
      <c r="Q170" s="418"/>
      <c r="R170" s="193"/>
      <c r="S170" s="193"/>
      <c r="T170" s="220"/>
      <c r="U170" s="220"/>
    </row>
    <row r="171" spans="2:23" s="93" customFormat="1" ht="5.25" customHeight="1" x14ac:dyDescent="0.2">
      <c r="B171" s="92"/>
      <c r="C171" s="92"/>
      <c r="D171" s="92"/>
      <c r="E171" s="92"/>
      <c r="F171" s="92"/>
      <c r="G171" s="224"/>
      <c r="H171" s="92"/>
      <c r="I171" s="92"/>
      <c r="J171" s="217"/>
      <c r="K171" s="217"/>
      <c r="L171" s="217"/>
      <c r="M171" s="217"/>
      <c r="N171" s="547"/>
      <c r="O171" s="325"/>
      <c r="P171" s="117"/>
      <c r="Q171" s="418"/>
      <c r="R171" s="193"/>
      <c r="S171" s="193"/>
      <c r="T171" s="220"/>
      <c r="U171" s="220"/>
    </row>
    <row r="172" spans="2:23" s="93" customFormat="1" ht="12.95" customHeight="1" x14ac:dyDescent="0.2">
      <c r="B172" s="357"/>
      <c r="C172" s="357"/>
      <c r="D172" s="357"/>
      <c r="E172" s="357"/>
      <c r="F172" s="357"/>
      <c r="G172" s="357"/>
      <c r="H172" s="374" t="s">
        <v>210</v>
      </c>
      <c r="I172" s="343"/>
      <c r="J172" s="217"/>
      <c r="K172" s="119" t="s">
        <v>79</v>
      </c>
      <c r="L172" s="586">
        <f>IF(T2=1,(L104+L116+L124)*I172,0)</f>
        <v>0</v>
      </c>
      <c r="M172" s="423"/>
      <c r="N172" s="546">
        <v>0</v>
      </c>
      <c r="O172" s="538"/>
      <c r="P172" s="417"/>
      <c r="Q172" s="419"/>
      <c r="R172" s="42"/>
      <c r="S172" s="420"/>
      <c r="T172" s="220"/>
      <c r="U172" s="220"/>
    </row>
    <row r="173" spans="2:23" s="93" customFormat="1" ht="5.25" customHeight="1" x14ac:dyDescent="0.2">
      <c r="C173" s="42"/>
      <c r="D173" s="221"/>
      <c r="E173" s="221"/>
      <c r="F173" s="221"/>
      <c r="G173" s="323"/>
      <c r="H173" s="92"/>
      <c r="I173" s="217"/>
      <c r="J173" s="217"/>
      <c r="K173" s="264"/>
      <c r="L173" s="305"/>
      <c r="M173" s="423"/>
      <c r="N173" s="426"/>
      <c r="O173" s="538"/>
      <c r="P173" s="117"/>
      <c r="Q173" s="419"/>
      <c r="R173" s="42"/>
      <c r="S173" s="420"/>
      <c r="T173" s="220"/>
      <c r="U173" s="220"/>
    </row>
    <row r="174" spans="2:23" s="93" customFormat="1" ht="12.95" customHeight="1" x14ac:dyDescent="0.2">
      <c r="C174" s="42"/>
      <c r="D174" s="221"/>
      <c r="E174" s="221"/>
      <c r="F174" s="221"/>
      <c r="G174" s="323"/>
      <c r="H174" s="92"/>
      <c r="I174" s="217"/>
      <c r="J174" s="217"/>
      <c r="K174" s="119" t="s">
        <v>120</v>
      </c>
      <c r="L174" s="586">
        <f>L93+L104+L116+L124+L133+L140+L149+L157+L162+L169+L172</f>
        <v>0</v>
      </c>
      <c r="M174" s="423"/>
      <c r="N174" s="595">
        <v>0</v>
      </c>
      <c r="O174" s="538"/>
      <c r="P174" s="117"/>
      <c r="Q174" s="419"/>
      <c r="R174" s="42"/>
      <c r="S174" s="420"/>
      <c r="T174" s="220"/>
      <c r="U174" s="220"/>
    </row>
    <row r="175" spans="2:23" s="93" customFormat="1" ht="12.95" customHeight="1" x14ac:dyDescent="0.2">
      <c r="C175" s="42"/>
      <c r="D175" s="221"/>
      <c r="E175" s="221"/>
      <c r="F175" s="221"/>
      <c r="G175" s="323"/>
      <c r="H175" s="92"/>
      <c r="I175" s="217"/>
      <c r="J175" s="217"/>
      <c r="K175" s="342" t="s">
        <v>189</v>
      </c>
      <c r="L175" s="587">
        <f>IF(T2=1,L93+L116+L133+L140+L149+L157+R162,L93+L104+L116+L133+L140+L149+L157+R169)</f>
        <v>0</v>
      </c>
      <c r="M175" s="530"/>
      <c r="N175" s="594">
        <v>0</v>
      </c>
      <c r="O175" s="538"/>
      <c r="P175" s="117"/>
      <c r="Q175" s="421"/>
      <c r="R175" s="422"/>
      <c r="S175" s="420"/>
      <c r="T175" s="220"/>
      <c r="U175" s="220"/>
      <c r="W175" s="116"/>
    </row>
    <row r="176" spans="2:23" s="93" customFormat="1" ht="5.25" customHeight="1" x14ac:dyDescent="0.2">
      <c r="C176" s="42"/>
      <c r="D176" s="221"/>
      <c r="E176" s="221"/>
      <c r="F176" s="221"/>
      <c r="G176" s="323"/>
      <c r="H176" s="92"/>
      <c r="I176" s="217"/>
      <c r="J176" s="217"/>
      <c r="K176" s="264"/>
      <c r="L176" s="305"/>
      <c r="M176" s="423"/>
      <c r="N176" s="426"/>
      <c r="O176" s="538"/>
      <c r="P176" s="117"/>
      <c r="Q176" s="418"/>
      <c r="R176" s="193"/>
      <c r="S176" s="193"/>
      <c r="T176" s="220"/>
      <c r="U176" s="220"/>
      <c r="W176" s="116"/>
    </row>
    <row r="177" spans="1:24" ht="12.95" customHeight="1" x14ac:dyDescent="0.2">
      <c r="A177" s="93"/>
      <c r="B177" s="93"/>
      <c r="C177" s="42"/>
      <c r="D177" s="221"/>
      <c r="E177" s="221"/>
      <c r="F177" s="221"/>
      <c r="G177" s="323"/>
      <c r="H177" s="92"/>
      <c r="I177" s="217"/>
      <c r="J177" s="217"/>
      <c r="K177" s="119" t="s">
        <v>10</v>
      </c>
      <c r="L177" s="355"/>
      <c r="M177" s="504"/>
      <c r="N177" s="471"/>
      <c r="O177" s="538"/>
      <c r="P177" s="117"/>
      <c r="Q177" s="418"/>
      <c r="R177" s="193"/>
      <c r="S177" s="193"/>
      <c r="T177" s="220"/>
      <c r="U177" s="220"/>
      <c r="V177" s="93"/>
      <c r="W177" s="116"/>
    </row>
    <row r="178" spans="1:24" ht="12.95" customHeight="1" x14ac:dyDescent="0.2">
      <c r="A178" s="93"/>
      <c r="B178" s="93"/>
      <c r="C178" s="42"/>
      <c r="D178" s="221"/>
      <c r="E178" s="221"/>
      <c r="F178" s="221"/>
      <c r="G178" s="323"/>
      <c r="H178" s="92"/>
      <c r="I178" s="217"/>
      <c r="J178" s="217"/>
      <c r="K178" s="342" t="s">
        <v>49</v>
      </c>
      <c r="L178" s="585" t="str">
        <f>IF(L177=0,"0",ROUND(L175*L177,0))</f>
        <v>0</v>
      </c>
      <c r="M178" s="531"/>
      <c r="N178" s="595">
        <v>0</v>
      </c>
      <c r="O178" s="538"/>
      <c r="P178" s="117"/>
      <c r="Q178" s="326"/>
      <c r="R178" s="220"/>
      <c r="S178" s="220"/>
      <c r="T178" s="220"/>
      <c r="U178" s="220"/>
      <c r="V178" s="93"/>
    </row>
    <row r="179" spans="1:24" ht="12.95" customHeight="1" x14ac:dyDescent="0.2">
      <c r="A179" s="195"/>
      <c r="B179" s="93"/>
      <c r="C179" s="42"/>
      <c r="D179" s="455"/>
      <c r="E179" s="221"/>
      <c r="F179" s="221"/>
      <c r="G179" s="323"/>
      <c r="H179" s="92"/>
      <c r="I179" s="217"/>
      <c r="J179" s="217"/>
      <c r="K179" s="342"/>
      <c r="L179" s="413"/>
      <c r="M179" s="413"/>
      <c r="N179" s="376" t="str">
        <f>IF(N178=0,"",(L178-N178)/N178)</f>
        <v/>
      </c>
      <c r="O179" s="325"/>
      <c r="P179" s="117"/>
      <c r="Q179" s="326"/>
      <c r="R179" s="220"/>
      <c r="S179" s="220"/>
      <c r="T179" s="220"/>
      <c r="U179" s="220"/>
      <c r="V179" s="93"/>
    </row>
    <row r="180" spans="1:24" ht="12.95" customHeight="1" x14ac:dyDescent="0.2">
      <c r="A180" s="463"/>
      <c r="B180" s="467" t="s">
        <v>200</v>
      </c>
      <c r="C180" s="467"/>
      <c r="D180" s="467"/>
      <c r="E180" s="467"/>
      <c r="F180" s="363"/>
      <c r="G180" s="323"/>
      <c r="H180" s="92"/>
      <c r="I180" s="92"/>
      <c r="J180" s="217"/>
      <c r="K180" s="217"/>
      <c r="L180" s="217"/>
      <c r="M180" s="217"/>
      <c r="N180" s="116"/>
      <c r="O180" s="325"/>
      <c r="P180" s="117"/>
      <c r="Q180" s="326"/>
      <c r="R180" s="220"/>
      <c r="S180" s="220"/>
      <c r="T180" s="220"/>
      <c r="U180" s="220"/>
      <c r="V180" s="93"/>
    </row>
    <row r="181" spans="1:24" ht="12.95" customHeight="1" x14ac:dyDescent="0.2">
      <c r="A181" s="463"/>
      <c r="B181" s="467" t="s">
        <v>201</v>
      </c>
      <c r="C181" s="467"/>
      <c r="D181" s="467"/>
      <c r="E181" s="467"/>
      <c r="F181" s="221"/>
      <c r="G181" s="364"/>
      <c r="H181" s="92"/>
      <c r="I181" s="92" t="str">
        <f>IF(G181="Oui","Quel taux de TVA ?","")</f>
        <v/>
      </c>
      <c r="J181" s="217"/>
      <c r="K181" s="365"/>
      <c r="L181" s="217"/>
      <c r="M181" s="217"/>
      <c r="N181" s="305"/>
      <c r="O181" s="325"/>
      <c r="P181" s="117" t="s">
        <v>202</v>
      </c>
      <c r="Q181" s="326"/>
      <c r="R181" s="220"/>
      <c r="S181" s="220"/>
      <c r="T181" s="220"/>
      <c r="U181" s="220"/>
      <c r="V181" s="93"/>
    </row>
    <row r="182" spans="1:24" ht="12.95" customHeight="1" x14ac:dyDescent="0.2">
      <c r="A182" s="93"/>
      <c r="B182" s="93"/>
      <c r="C182" s="93"/>
      <c r="D182" s="93"/>
      <c r="E182" s="93"/>
      <c r="F182" s="93"/>
      <c r="G182" s="93"/>
      <c r="H182" s="92"/>
      <c r="I182" s="93"/>
      <c r="J182" s="93"/>
      <c r="K182" s="93"/>
      <c r="L182" s="217"/>
      <c r="M182" s="217"/>
      <c r="N182" s="305"/>
      <c r="O182" s="325"/>
      <c r="P182" s="117" t="s">
        <v>203</v>
      </c>
      <c r="Q182" s="326"/>
      <c r="R182" s="220"/>
      <c r="S182" s="220"/>
      <c r="T182" s="220"/>
      <c r="U182" s="220"/>
      <c r="V182" s="93"/>
    </row>
    <row r="183" spans="1:24" ht="12.95" hidden="1" customHeight="1" x14ac:dyDescent="0.25">
      <c r="A183" s="286" t="s">
        <v>176</v>
      </c>
      <c r="B183" s="287"/>
      <c r="C183" s="287"/>
      <c r="D183" s="287"/>
      <c r="E183" s="315"/>
      <c r="F183" s="468" t="s">
        <v>192</v>
      </c>
      <c r="G183" s="469"/>
      <c r="H183" s="469"/>
      <c r="I183" s="463"/>
      <c r="J183" s="93"/>
      <c r="K183" s="93"/>
      <c r="L183" s="283"/>
      <c r="M183" s="283"/>
      <c r="N183" s="176"/>
      <c r="O183" s="126"/>
      <c r="P183" s="117"/>
      <c r="Q183" s="223"/>
      <c r="R183" s="220"/>
      <c r="S183" s="222"/>
      <c r="T183" s="220"/>
      <c r="U183" s="220"/>
      <c r="V183" s="30"/>
      <c r="W183" s="116"/>
    </row>
    <row r="184" spans="1:24" ht="7.5" hidden="1" customHeight="1" x14ac:dyDescent="0.25">
      <c r="A184" s="314"/>
      <c r="B184" s="315"/>
      <c r="C184" s="315"/>
      <c r="D184" s="315"/>
      <c r="E184" s="315"/>
      <c r="F184" s="315"/>
      <c r="G184" s="315"/>
      <c r="H184" s="315"/>
      <c r="I184" s="281"/>
      <c r="J184" s="282"/>
      <c r="K184" s="282"/>
      <c r="L184" s="283"/>
      <c r="M184" s="283"/>
      <c r="N184" s="176"/>
      <c r="O184" s="126"/>
      <c r="P184" s="117"/>
      <c r="Q184" s="223"/>
      <c r="R184" s="220"/>
      <c r="S184" s="222"/>
      <c r="T184" s="220"/>
      <c r="U184" s="220"/>
      <c r="V184" s="30"/>
      <c r="W184" s="116"/>
    </row>
    <row r="185" spans="1:24" ht="12.95" hidden="1" customHeight="1" x14ac:dyDescent="0.2">
      <c r="A185" s="198"/>
      <c r="B185" s="198"/>
      <c r="C185" s="270" t="s">
        <v>135</v>
      </c>
      <c r="D185" s="693"/>
      <c r="E185" s="693"/>
      <c r="F185" s="693"/>
      <c r="G185" s="693"/>
      <c r="H185" s="288"/>
      <c r="I185" s="93"/>
      <c r="J185" s="93"/>
      <c r="K185" s="93"/>
      <c r="L185" s="283"/>
      <c r="M185" s="283"/>
      <c r="N185" s="176"/>
      <c r="O185" s="126"/>
      <c r="P185" s="117"/>
      <c r="Q185" s="223"/>
      <c r="R185" s="220"/>
      <c r="S185" s="222"/>
      <c r="T185" s="220"/>
      <c r="U185" s="220"/>
      <c r="V185" s="30"/>
      <c r="W185" s="116"/>
    </row>
    <row r="186" spans="1:24" ht="12.95" hidden="1" customHeight="1" x14ac:dyDescent="0.2">
      <c r="A186" s="198"/>
      <c r="B186" s="198"/>
      <c r="C186" s="270" t="s">
        <v>131</v>
      </c>
      <c r="D186" s="688"/>
      <c r="E186" s="688"/>
      <c r="F186" s="116"/>
      <c r="G186" s="93"/>
      <c r="H186" s="93"/>
      <c r="I186" s="284" t="s">
        <v>132</v>
      </c>
      <c r="J186" s="689"/>
      <c r="K186" s="689"/>
      <c r="L186" s="93"/>
      <c r="M186" s="93"/>
      <c r="N186" s="93"/>
      <c r="O186" s="126"/>
      <c r="P186" s="117"/>
      <c r="Q186" s="223"/>
      <c r="R186" s="220"/>
      <c r="S186" s="222"/>
      <c r="T186" s="220"/>
      <c r="U186" s="220"/>
      <c r="V186" s="30"/>
      <c r="W186" s="116"/>
    </row>
    <row r="187" spans="1:24" ht="12.95" hidden="1" customHeight="1" x14ac:dyDescent="0.2">
      <c r="A187" s="92"/>
      <c r="B187" s="92"/>
      <c r="C187" s="270" t="s">
        <v>133</v>
      </c>
      <c r="D187" s="688"/>
      <c r="E187" s="688"/>
      <c r="F187" s="92"/>
      <c r="G187" s="224"/>
      <c r="H187" s="92"/>
      <c r="I187" s="284" t="s">
        <v>134</v>
      </c>
      <c r="J187" s="689"/>
      <c r="K187" s="689"/>
      <c r="L187" s="165"/>
      <c r="M187" s="165"/>
      <c r="N187" s="176"/>
      <c r="O187" s="126"/>
      <c r="P187" s="117"/>
      <c r="Q187" s="223"/>
      <c r="R187" s="220"/>
      <c r="S187" s="222"/>
      <c r="T187" s="220"/>
      <c r="U187" s="220"/>
      <c r="V187" s="30"/>
      <c r="W187" s="116"/>
    </row>
    <row r="188" spans="1:24" s="528" customFormat="1" ht="45.95" customHeight="1" x14ac:dyDescent="0.2">
      <c r="A188" s="513"/>
      <c r="B188" s="514"/>
      <c r="C188" s="320"/>
      <c r="D188" s="515"/>
      <c r="E188" s="516"/>
      <c r="F188" s="516"/>
      <c r="G188" s="517"/>
      <c r="H188" s="514"/>
      <c r="I188" s="518"/>
      <c r="J188" s="518"/>
      <c r="K188" s="519"/>
      <c r="L188" s="520"/>
      <c r="M188" s="520"/>
      <c r="N188" s="521"/>
      <c r="O188" s="522"/>
      <c r="P188" s="516"/>
      <c r="Q188" s="523"/>
      <c r="R188" s="524"/>
      <c r="S188" s="525"/>
      <c r="T188" s="524"/>
      <c r="U188" s="524"/>
      <c r="V188" s="526"/>
      <c r="W188" s="527"/>
      <c r="X188" s="514"/>
    </row>
    <row r="189" spans="1:24" ht="12.95" customHeight="1" x14ac:dyDescent="0.2">
      <c r="A189" s="795" t="s">
        <v>175</v>
      </c>
      <c r="B189" s="791"/>
      <c r="C189" s="791"/>
      <c r="D189" s="791"/>
      <c r="E189" s="791"/>
      <c r="F189" s="791"/>
      <c r="G189" s="791"/>
      <c r="H189" s="791"/>
      <c r="I189" s="791"/>
      <c r="J189" s="791"/>
      <c r="K189" s="791"/>
      <c r="L189" s="791"/>
      <c r="M189" s="791"/>
      <c r="N189" s="176"/>
      <c r="O189" s="126"/>
      <c r="P189" s="117"/>
      <c r="Q189" s="223"/>
      <c r="R189" s="220"/>
      <c r="S189" s="222"/>
      <c r="T189" s="220"/>
      <c r="U189" s="220"/>
      <c r="V189" s="30"/>
      <c r="W189" s="116"/>
    </row>
    <row r="190" spans="1:24" ht="7.5" customHeight="1" x14ac:dyDescent="0.2">
      <c r="A190" s="281"/>
      <c r="B190" s="281"/>
      <c r="C190" s="281"/>
      <c r="D190" s="281"/>
      <c r="E190" s="281"/>
      <c r="F190" s="281"/>
      <c r="G190" s="304"/>
      <c r="H190" s="281"/>
      <c r="I190" s="281"/>
      <c r="J190" s="262"/>
      <c r="K190" s="262"/>
      <c r="L190" s="262"/>
      <c r="M190" s="262"/>
      <c r="N190" s="305"/>
      <c r="O190" s="126"/>
      <c r="P190" s="117"/>
      <c r="Q190" s="223"/>
      <c r="R190" s="220"/>
      <c r="S190" s="222"/>
      <c r="T190" s="220"/>
      <c r="U190" s="220"/>
      <c r="V190" s="30"/>
      <c r="W190" s="116"/>
    </row>
    <row r="191" spans="1:24" ht="12.95" customHeight="1" x14ac:dyDescent="0.2">
      <c r="A191" s="281"/>
      <c r="B191" s="690" t="s">
        <v>169</v>
      </c>
      <c r="C191" s="691"/>
      <c r="D191" s="691"/>
      <c r="E191" s="691"/>
      <c r="F191" s="691"/>
      <c r="G191" s="692"/>
      <c r="H191" s="690" t="s">
        <v>170</v>
      </c>
      <c r="I191" s="691"/>
      <c r="J191" s="692"/>
      <c r="K191" s="308" t="s">
        <v>171</v>
      </c>
      <c r="L191" s="308" t="s">
        <v>172</v>
      </c>
      <c r="M191" s="498"/>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x14ac:dyDescent="0.2">
      <c r="A200" s="281"/>
      <c r="B200" s="671"/>
      <c r="C200" s="672"/>
      <c r="D200" s="672"/>
      <c r="E200" s="672"/>
      <c r="F200" s="672"/>
      <c r="G200" s="673"/>
      <c r="H200" s="671"/>
      <c r="I200" s="672"/>
      <c r="J200" s="673"/>
      <c r="K200" s="306"/>
      <c r="L200" s="307"/>
      <c r="M200" s="529"/>
      <c r="N200" s="305"/>
      <c r="O200" s="126"/>
      <c r="P200" s="117"/>
      <c r="Q200" s="223"/>
      <c r="R200" s="220"/>
      <c r="S200" s="222"/>
      <c r="T200" s="220"/>
      <c r="U200" s="220"/>
      <c r="V200" s="30"/>
      <c r="W200" s="116"/>
    </row>
    <row r="201" spans="1:23" ht="12.95" customHeight="1" thickBot="1" x14ac:dyDescent="0.25">
      <c r="A201" s="281"/>
      <c r="B201" s="671"/>
      <c r="C201" s="672"/>
      <c r="D201" s="672"/>
      <c r="E201" s="672"/>
      <c r="F201" s="672"/>
      <c r="G201" s="673"/>
      <c r="H201" s="671"/>
      <c r="I201" s="672"/>
      <c r="J201" s="673"/>
      <c r="K201" s="309"/>
      <c r="L201" s="310"/>
      <c r="M201" s="529"/>
      <c r="N201" s="305"/>
      <c r="O201" s="126"/>
      <c r="P201" s="117"/>
      <c r="Q201" s="223"/>
      <c r="R201" s="220"/>
      <c r="S201" s="222"/>
      <c r="T201" s="220"/>
      <c r="U201" s="220"/>
      <c r="V201" s="30"/>
      <c r="W201" s="116"/>
    </row>
    <row r="202" spans="1:23" ht="12.95" customHeight="1" thickTop="1" x14ac:dyDescent="0.2">
      <c r="A202" s="281"/>
      <c r="B202" s="281"/>
      <c r="C202" s="281"/>
      <c r="D202" s="281"/>
      <c r="E202" s="281"/>
      <c r="F202" s="281"/>
      <c r="G202" s="304"/>
      <c r="H202" s="281"/>
      <c r="I202" s="281"/>
      <c r="J202" s="262" t="s">
        <v>173</v>
      </c>
      <c r="K202" s="588">
        <f>SUM(K192:K201)</f>
        <v>0</v>
      </c>
      <c r="L202" s="589">
        <f>SUM(L192:L201)</f>
        <v>0</v>
      </c>
      <c r="M202" s="494"/>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ht="12.95" customHeight="1" x14ac:dyDescent="0.2">
      <c r="A204" s="281"/>
      <c r="B204" s="281"/>
      <c r="C204" s="281"/>
      <c r="D204" s="281"/>
      <c r="E204" s="281"/>
      <c r="F204" s="281"/>
      <c r="G204" s="304"/>
      <c r="H204" s="281"/>
      <c r="I204" s="281"/>
      <c r="J204" s="262"/>
      <c r="K204" s="262"/>
      <c r="L204" s="262"/>
      <c r="M204" s="262"/>
      <c r="N204" s="305"/>
      <c r="O204" s="126"/>
      <c r="P204" s="117"/>
      <c r="Q204" s="223"/>
      <c r="R204" s="220"/>
      <c r="S204" s="222"/>
      <c r="T204" s="220"/>
      <c r="U204" s="220"/>
      <c r="V204" s="30"/>
      <c r="W204" s="116"/>
    </row>
    <row r="205" spans="1:23" s="2" customFormat="1" ht="15" x14ac:dyDescent="0.25">
      <c r="A205" s="699" t="s">
        <v>341</v>
      </c>
      <c r="B205" s="700"/>
      <c r="C205" s="700"/>
      <c r="D205" s="700"/>
      <c r="E205" s="700"/>
      <c r="F205" s="700"/>
      <c r="G205" s="700"/>
      <c r="H205" s="700"/>
      <c r="I205" s="700"/>
      <c r="J205" s="700"/>
      <c r="K205" s="700"/>
      <c r="L205" s="700"/>
      <c r="M205" s="700"/>
      <c r="P205" s="481"/>
      <c r="Q205" s="482"/>
      <c r="R205" s="483"/>
      <c r="S205" s="231"/>
      <c r="T205" s="483"/>
      <c r="U205" s="483"/>
      <c r="V205" s="30"/>
    </row>
    <row r="206" spans="1:23" s="67" customFormat="1" ht="131.25" customHeight="1" x14ac:dyDescent="0.2">
      <c r="A206" s="794" t="s">
        <v>342</v>
      </c>
      <c r="B206" s="794"/>
      <c r="C206" s="794"/>
      <c r="D206" s="794"/>
      <c r="E206" s="794"/>
      <c r="F206" s="794"/>
      <c r="G206" s="794"/>
      <c r="H206" s="794"/>
      <c r="I206" s="794"/>
      <c r="J206" s="794"/>
      <c r="K206" s="794"/>
      <c r="L206" s="794"/>
      <c r="M206" s="794"/>
      <c r="N206" s="548"/>
      <c r="V206" s="549"/>
    </row>
    <row r="207" spans="1:23" s="30" customFormat="1" ht="12" customHeight="1" x14ac:dyDescent="0.2">
      <c r="A207" s="484"/>
      <c r="B207" s="485"/>
      <c r="C207" s="485"/>
      <c r="D207" s="485"/>
      <c r="E207" s="485"/>
      <c r="F207" s="485"/>
      <c r="G207" s="485"/>
      <c r="H207" s="485"/>
      <c r="I207" s="485"/>
      <c r="J207" s="485"/>
      <c r="K207" s="485"/>
      <c r="L207" s="485"/>
      <c r="M207" s="485"/>
      <c r="N207" s="485"/>
      <c r="V207" s="278"/>
    </row>
    <row r="208" spans="1:23" s="30" customFormat="1" x14ac:dyDescent="0.2">
      <c r="A208" s="493"/>
      <c r="B208" s="799" t="s">
        <v>343</v>
      </c>
      <c r="C208" s="799"/>
      <c r="D208" s="799"/>
      <c r="E208" s="800"/>
      <c r="F208" s="487"/>
      <c r="G208" s="780" t="s">
        <v>344</v>
      </c>
      <c r="H208" s="705"/>
      <c r="I208" s="705"/>
      <c r="J208" s="705"/>
      <c r="K208" s="473"/>
      <c r="L208" s="473"/>
      <c r="M208" s="473"/>
      <c r="S208" s="278"/>
    </row>
    <row r="209" spans="1:23" s="30" customFormat="1" ht="23.25" customHeight="1" x14ac:dyDescent="0.2">
      <c r="A209" s="493"/>
      <c r="B209" s="801"/>
      <c r="C209" s="801"/>
      <c r="D209" s="801"/>
      <c r="E209" s="801"/>
      <c r="F209" s="487"/>
      <c r="G209" s="705"/>
      <c r="H209" s="705"/>
      <c r="I209" s="705"/>
      <c r="J209" s="705"/>
      <c r="K209" s="473"/>
      <c r="L209" s="776" t="s">
        <v>345</v>
      </c>
      <c r="M209" s="700"/>
      <c r="N209" s="510"/>
      <c r="S209" s="278"/>
    </row>
    <row r="210" spans="1:23" s="278" customFormat="1" ht="12.75" customHeight="1" x14ac:dyDescent="0.2">
      <c r="A210" s="493"/>
      <c r="B210" s="486" t="s">
        <v>346</v>
      </c>
      <c r="C210" s="486"/>
      <c r="D210" s="486" t="s">
        <v>347</v>
      </c>
      <c r="E210" s="488"/>
      <c r="F210" s="489"/>
      <c r="G210" s="490" t="s">
        <v>348</v>
      </c>
      <c r="H210" s="490"/>
      <c r="I210" s="490" t="s">
        <v>349</v>
      </c>
      <c r="J210" s="100"/>
      <c r="K210" s="472"/>
      <c r="L210" s="700"/>
      <c r="M210" s="700"/>
      <c r="N210" s="510"/>
      <c r="S210" s="30"/>
      <c r="V210" s="30"/>
    </row>
    <row r="211" spans="1:23" s="30" customFormat="1" x14ac:dyDescent="0.2">
      <c r="A211" s="493"/>
      <c r="B211" s="777">
        <f>D10</f>
        <v>0</v>
      </c>
      <c r="C211" s="777"/>
      <c r="D211" s="778">
        <f>F10</f>
        <v>0</v>
      </c>
      <c r="E211" s="779"/>
      <c r="F211" s="491"/>
      <c r="G211" s="796">
        <f>D74</f>
        <v>0</v>
      </c>
      <c r="H211" s="797"/>
      <c r="I211" s="774">
        <f>F74</f>
        <v>0</v>
      </c>
      <c r="J211" s="798"/>
      <c r="K211" s="798"/>
      <c r="L211" s="774">
        <f>J74</f>
        <v>0</v>
      </c>
      <c r="M211" s="775"/>
      <c r="N211" s="509"/>
    </row>
    <row r="212" spans="1:23" s="30" customFormat="1" x14ac:dyDescent="0.2">
      <c r="A212" s="493"/>
      <c r="B212" s="669" t="s">
        <v>350</v>
      </c>
      <c r="C212" s="670"/>
      <c r="D212" s="670"/>
      <c r="E212" s="670"/>
      <c r="F212" s="76"/>
      <c r="G212" s="773" t="s">
        <v>350</v>
      </c>
      <c r="H212" s="670"/>
      <c r="I212" s="670"/>
      <c r="J212" s="670"/>
      <c r="K212" s="670"/>
      <c r="L212" s="352"/>
      <c r="M212" s="352"/>
    </row>
    <row r="213" spans="1:23" s="30" customFormat="1" x14ac:dyDescent="0.2">
      <c r="A213" s="116"/>
      <c r="B213" s="670"/>
      <c r="C213" s="670"/>
      <c r="D213" s="670"/>
      <c r="E213" s="670"/>
      <c r="F213" s="353"/>
      <c r="G213" s="670"/>
      <c r="H213" s="670"/>
      <c r="I213" s="670"/>
      <c r="J213" s="670"/>
      <c r="K213" s="670"/>
      <c r="L213" s="352"/>
      <c r="M213" s="352"/>
    </row>
    <row r="214" spans="1:23" s="30" customFormat="1" ht="12" x14ac:dyDescent="0.2">
      <c r="A214" s="354"/>
      <c r="B214" s="670"/>
      <c r="C214" s="670"/>
      <c r="D214" s="670"/>
      <c r="E214" s="670"/>
      <c r="G214" s="670"/>
      <c r="H214" s="670"/>
      <c r="I214" s="670"/>
      <c r="J214" s="670"/>
      <c r="K214" s="670"/>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
      <c r="A224" s="281"/>
      <c r="B224" s="281"/>
      <c r="C224" s="281"/>
      <c r="D224" s="281"/>
      <c r="E224" s="281"/>
      <c r="F224" s="281"/>
      <c r="G224" s="304"/>
      <c r="H224" s="281"/>
      <c r="I224" s="281"/>
      <c r="J224" s="262"/>
      <c r="K224" s="262"/>
      <c r="L224" s="262"/>
      <c r="M224" s="262"/>
      <c r="N224" s="305"/>
      <c r="O224" s="126"/>
      <c r="P224" s="117"/>
      <c r="Q224" s="223"/>
      <c r="R224" s="220"/>
      <c r="S224" s="222"/>
      <c r="T224" s="220"/>
      <c r="U224" s="220"/>
      <c r="V224" s="30"/>
      <c r="W224" s="116"/>
    </row>
    <row r="225" spans="1:25" ht="12.95" customHeight="1" x14ac:dyDescent="0.25">
      <c r="A225" s="781" t="s">
        <v>139</v>
      </c>
      <c r="B225" s="700"/>
      <c r="C225" s="700"/>
      <c r="D225" s="700"/>
      <c r="E225" s="700"/>
      <c r="F225" s="700"/>
      <c r="G225" s="700"/>
      <c r="H225" s="700"/>
      <c r="I225" s="700"/>
      <c r="J225" s="700"/>
      <c r="K225" s="700"/>
      <c r="L225" s="700"/>
      <c r="M225" s="700"/>
      <c r="N225" s="176"/>
      <c r="O225" s="126"/>
      <c r="P225" s="117"/>
      <c r="Q225" s="223"/>
      <c r="R225" s="220"/>
      <c r="S225" s="222"/>
      <c r="T225" s="220"/>
      <c r="U225" s="220"/>
      <c r="V225" s="30"/>
      <c r="W225" s="116"/>
    </row>
    <row r="226" spans="1:25" ht="38.25" customHeight="1" x14ac:dyDescent="0.2">
      <c r="A226" s="116"/>
      <c r="B226" s="811" t="s">
        <v>177</v>
      </c>
      <c r="C226" s="812"/>
      <c r="D226" s="812"/>
      <c r="E226" s="812"/>
      <c r="F226" s="812"/>
      <c r="G226" s="812"/>
      <c r="H226" s="812"/>
      <c r="I226" s="812"/>
      <c r="J226" s="812"/>
      <c r="K226" s="812"/>
      <c r="L226" s="812"/>
      <c r="M226" s="812"/>
      <c r="N226" s="474"/>
      <c r="O226" s="126"/>
      <c r="P226" s="117"/>
      <c r="Q226" s="223"/>
      <c r="R226" s="220"/>
      <c r="S226" s="222"/>
      <c r="T226" s="220"/>
      <c r="U226" s="220"/>
      <c r="V226" s="30"/>
      <c r="W226" s="116"/>
    </row>
    <row r="227" spans="1:25" ht="25.5" customHeight="1" x14ac:dyDescent="0.2">
      <c r="A227" s="116"/>
      <c r="B227" s="813" t="s">
        <v>136</v>
      </c>
      <c r="C227" s="813"/>
      <c r="D227" s="813"/>
      <c r="E227" s="813"/>
      <c r="F227" s="813"/>
      <c r="G227" s="813"/>
      <c r="H227" s="813"/>
      <c r="I227" s="813"/>
      <c r="J227" s="813"/>
      <c r="K227" s="813"/>
      <c r="L227" s="813"/>
      <c r="M227" s="813"/>
      <c r="N227" s="475"/>
      <c r="O227" s="126"/>
      <c r="P227" s="117"/>
      <c r="Q227" s="223"/>
      <c r="R227" s="220"/>
      <c r="S227" s="222"/>
      <c r="T227" s="220"/>
      <c r="U227" s="220"/>
      <c r="V227" s="30"/>
      <c r="W227" s="116"/>
    </row>
    <row r="228" spans="1:25" ht="12.95" customHeight="1" x14ac:dyDescent="0.2">
      <c r="A228" s="116"/>
      <c r="B228" s="322" t="s">
        <v>178</v>
      </c>
      <c r="C228" s="311"/>
      <c r="D228" s="311"/>
      <c r="E228" s="311"/>
      <c r="F228" s="311"/>
      <c r="G228" s="311"/>
      <c r="H228" s="311"/>
      <c r="I228" s="281"/>
      <c r="J228" s="282"/>
      <c r="K228" s="282"/>
      <c r="L228" s="283"/>
      <c r="M228" s="283"/>
      <c r="N228" s="176"/>
      <c r="O228" s="126"/>
      <c r="P228" s="117"/>
      <c r="Q228" s="223"/>
      <c r="R228" s="220"/>
      <c r="S228" s="222"/>
      <c r="T228" s="220"/>
      <c r="U228" s="220"/>
      <c r="V228" s="30"/>
      <c r="W228" s="116"/>
    </row>
    <row r="229" spans="1:25" ht="12.95" customHeight="1" x14ac:dyDescent="0.2">
      <c r="A229" s="116"/>
      <c r="B229" s="311" t="s">
        <v>137</v>
      </c>
      <c r="C229" s="311"/>
      <c r="D229" s="311"/>
      <c r="E229" s="226"/>
      <c r="F229" s="319" t="s">
        <v>1</v>
      </c>
      <c r="G229" s="282"/>
      <c r="H229" s="282"/>
      <c r="I229" s="282"/>
      <c r="J229" s="282"/>
      <c r="K229" s="282"/>
      <c r="L229" s="283"/>
      <c r="M229" s="283"/>
      <c r="N229" s="176"/>
      <c r="O229" s="126" t="s">
        <v>1</v>
      </c>
      <c r="P229" s="117"/>
      <c r="Q229" s="223"/>
      <c r="R229" s="220"/>
      <c r="S229" s="222"/>
      <c r="T229" s="220"/>
      <c r="U229" s="220"/>
      <c r="V229" s="30"/>
      <c r="W229" s="116"/>
    </row>
    <row r="230" spans="1:25" s="93" customFormat="1" ht="12.95" customHeight="1" x14ac:dyDescent="0.2">
      <c r="A230" s="116"/>
      <c r="B230" s="311" t="s">
        <v>138</v>
      </c>
      <c r="C230" s="311"/>
      <c r="D230" s="311"/>
      <c r="E230" s="226"/>
      <c r="F230" s="319" t="s">
        <v>1</v>
      </c>
      <c r="G230" s="313"/>
      <c r="H230" s="312"/>
      <c r="I230" s="281"/>
      <c r="J230" s="282"/>
      <c r="K230" s="282"/>
      <c r="L230" s="283"/>
      <c r="M230" s="283"/>
      <c r="N230" s="176"/>
      <c r="O230" s="126" t="s">
        <v>2</v>
      </c>
      <c r="P230" s="117"/>
      <c r="Q230" s="223"/>
      <c r="R230" s="220"/>
      <c r="S230" s="222"/>
      <c r="T230" s="220"/>
      <c r="U230" s="220"/>
      <c r="V230" s="30"/>
      <c r="W230" s="116"/>
      <c r="Y230" s="133"/>
    </row>
    <row r="231" spans="1:25" s="93" customFormat="1" ht="12.95" customHeight="1" x14ac:dyDescent="0.2">
      <c r="A231" s="116"/>
      <c r="B231" s="311" t="s">
        <v>0</v>
      </c>
      <c r="C231" s="311"/>
      <c r="D231" s="311"/>
      <c r="E231" s="312"/>
      <c r="F231" s="312"/>
      <c r="G231" s="313"/>
      <c r="H231" s="312"/>
      <c r="I231" s="281"/>
      <c r="J231" s="282"/>
      <c r="K231" s="282"/>
      <c r="L231" s="319" t="s">
        <v>1</v>
      </c>
      <c r="M231" s="319"/>
      <c r="N231" s="176"/>
      <c r="O231" s="126"/>
      <c r="P231" s="117"/>
      <c r="Q231" s="223"/>
      <c r="R231" s="220"/>
      <c r="S231" s="222"/>
      <c r="T231" s="220"/>
      <c r="U231" s="220"/>
      <c r="V231" s="30"/>
      <c r="W231" s="116"/>
    </row>
    <row r="232" spans="1:25" s="93" customFormat="1" ht="27.95" customHeight="1" x14ac:dyDescent="0.2">
      <c r="B232" s="814" t="s">
        <v>3</v>
      </c>
      <c r="C232" s="705"/>
      <c r="D232" s="705"/>
      <c r="E232" s="705"/>
      <c r="F232" s="705"/>
      <c r="G232" s="705"/>
      <c r="H232" s="705"/>
      <c r="I232" s="705"/>
      <c r="J232" s="705"/>
      <c r="K232" s="705"/>
      <c r="L232" s="705"/>
      <c r="M232" s="705"/>
      <c r="N232" s="176"/>
      <c r="O232" s="126"/>
      <c r="P232" s="117"/>
      <c r="Q232" s="223"/>
      <c r="R232" s="220"/>
      <c r="S232" s="220"/>
      <c r="T232" s="220"/>
      <c r="U232" s="220"/>
      <c r="V232" s="30"/>
      <c r="W232" s="116"/>
    </row>
    <row r="233" spans="1:25" s="22" customFormat="1" x14ac:dyDescent="0.2">
      <c r="A233" s="21"/>
      <c r="B233" s="320"/>
      <c r="C233" s="21"/>
      <c r="D233" s="21"/>
      <c r="E233" s="21"/>
      <c r="F233" s="21"/>
      <c r="G233" s="320"/>
      <c r="H233" s="21"/>
      <c r="I233" s="321"/>
      <c r="J233" s="321"/>
      <c r="K233" s="321"/>
      <c r="L233" s="320"/>
      <c r="M233" s="320"/>
      <c r="N233" s="21"/>
      <c r="O233" s="21"/>
      <c r="P233" s="21"/>
      <c r="W233" s="23"/>
    </row>
    <row r="234" spans="1:25" s="228" customFormat="1" ht="15" x14ac:dyDescent="0.25">
      <c r="A234" s="817" t="s">
        <v>227</v>
      </c>
      <c r="B234" s="818"/>
      <c r="C234" s="818"/>
      <c r="D234" s="818"/>
      <c r="E234" s="818"/>
      <c r="F234" s="818"/>
      <c r="G234" s="818"/>
      <c r="H234" s="818"/>
      <c r="I234" s="818"/>
      <c r="J234" s="818"/>
      <c r="K234" s="818"/>
      <c r="L234" s="818"/>
      <c r="M234" s="818"/>
      <c r="N234" s="227"/>
      <c r="O234" s="227"/>
      <c r="P234" s="227"/>
      <c r="V234" s="230"/>
      <c r="W234" s="23"/>
      <c r="X234" s="22"/>
    </row>
    <row r="235" spans="1:25" s="228" customFormat="1" ht="67.7" customHeight="1" x14ac:dyDescent="0.2">
      <c r="A235" s="450"/>
      <c r="B235" s="815" t="s">
        <v>231</v>
      </c>
      <c r="C235" s="816"/>
      <c r="D235" s="816"/>
      <c r="E235" s="816"/>
      <c r="F235" s="816"/>
      <c r="G235" s="816"/>
      <c r="H235" s="816"/>
      <c r="I235" s="816"/>
      <c r="J235" s="816"/>
      <c r="K235" s="816"/>
      <c r="L235" s="816"/>
      <c r="M235" s="816"/>
      <c r="N235" s="480"/>
      <c r="O235" s="227"/>
      <c r="P235" s="227"/>
      <c r="V235" s="230"/>
      <c r="W235" s="23"/>
      <c r="X235" s="22"/>
    </row>
    <row r="236" spans="1:25" s="22" customFormat="1" x14ac:dyDescent="0.2">
      <c r="A236" s="25"/>
      <c r="B236" s="417"/>
      <c r="C236" s="450"/>
      <c r="D236" s="417"/>
      <c r="E236" s="450"/>
      <c r="F236" s="417"/>
      <c r="G236" s="417"/>
      <c r="H236" s="417"/>
      <c r="I236" s="417"/>
      <c r="J236" s="417"/>
      <c r="K236" s="417"/>
      <c r="L236" s="417"/>
      <c r="M236" s="417"/>
      <c r="N236" s="21"/>
      <c r="O236" s="21"/>
      <c r="P236" s="21"/>
      <c r="W236" s="23"/>
    </row>
    <row r="237" spans="1:25" s="228" customFormat="1" x14ac:dyDescent="0.2">
      <c r="A237" s="25"/>
      <c r="B237" s="819" t="s">
        <v>280</v>
      </c>
      <c r="C237" s="819"/>
      <c r="D237" s="819"/>
      <c r="E237" s="819"/>
      <c r="F237" s="819"/>
      <c r="G237" s="819"/>
      <c r="H237" s="820"/>
      <c r="I237" s="820"/>
      <c r="J237" s="319"/>
      <c r="K237" s="417"/>
      <c r="L237" s="417"/>
      <c r="M237" s="417"/>
      <c r="N237" s="21"/>
      <c r="O237" s="227"/>
      <c r="P237" s="227"/>
      <c r="V237" s="230"/>
      <c r="W237" s="23"/>
      <c r="X237" s="22"/>
    </row>
    <row r="238" spans="1:25" s="228" customFormat="1" ht="3.75" customHeight="1" x14ac:dyDescent="0.2">
      <c r="A238" s="25"/>
      <c r="B238" s="451"/>
      <c r="C238" s="451"/>
      <c r="D238" s="451"/>
      <c r="E238" s="451"/>
      <c r="F238" s="451"/>
      <c r="G238" s="451"/>
      <c r="H238" s="22"/>
      <c r="I238" s="22"/>
      <c r="J238" s="384"/>
      <c r="K238" s="417"/>
      <c r="L238" s="417"/>
      <c r="M238" s="417"/>
      <c r="N238" s="21"/>
      <c r="O238" s="227"/>
      <c r="P238" s="227"/>
      <c r="V238" s="230"/>
      <c r="W238" s="23"/>
      <c r="X238" s="22"/>
    </row>
    <row r="239" spans="1:25" s="228" customFormat="1" x14ac:dyDescent="0.2">
      <c r="A239" s="25"/>
      <c r="B239" s="819" t="s">
        <v>228</v>
      </c>
      <c r="C239" s="819"/>
      <c r="D239" s="819"/>
      <c r="E239" s="819"/>
      <c r="F239" s="819"/>
      <c r="G239" s="819"/>
      <c r="H239" s="820"/>
      <c r="I239" s="820"/>
      <c r="J239" s="319"/>
      <c r="K239" s="417"/>
      <c r="L239" s="417"/>
      <c r="M239" s="417"/>
      <c r="N239" s="21"/>
      <c r="O239" s="227"/>
      <c r="P239" s="227"/>
      <c r="V239" s="230"/>
      <c r="W239" s="23"/>
      <c r="X239" s="22"/>
    </row>
    <row r="240" spans="1:25" s="228" customFormat="1" ht="3.75" customHeight="1" x14ac:dyDescent="0.2">
      <c r="A240" s="25"/>
      <c r="B240" s="231"/>
      <c r="C240" s="231"/>
      <c r="D240" s="231"/>
      <c r="E240" s="231"/>
      <c r="F240" s="231"/>
      <c r="G240" s="231"/>
      <c r="H240" s="22"/>
      <c r="I240" s="22"/>
      <c r="J240"/>
      <c r="K240" s="417"/>
      <c r="L240" s="417"/>
      <c r="M240" s="417"/>
      <c r="N240" s="21"/>
      <c r="O240" s="227"/>
      <c r="P240" s="227"/>
      <c r="V240" s="230"/>
      <c r="W240" s="23"/>
      <c r="X240" s="22"/>
    </row>
    <row r="241" spans="1:24" s="228" customFormat="1" x14ac:dyDescent="0.2">
      <c r="A241" s="25"/>
      <c r="B241" s="819" t="s">
        <v>229</v>
      </c>
      <c r="C241" s="819"/>
      <c r="D241" s="819"/>
      <c r="E241" s="819"/>
      <c r="F241" s="819"/>
      <c r="G241" s="819"/>
      <c r="H241" s="820"/>
      <c r="I241" s="820"/>
      <c r="J241" s="319"/>
      <c r="K241" s="417"/>
      <c r="L241" s="417"/>
      <c r="M241" s="417"/>
      <c r="N241" s="21"/>
      <c r="O241" s="227"/>
      <c r="P241" s="227"/>
      <c r="V241" s="230"/>
      <c r="W241" s="23"/>
      <c r="X241" s="22"/>
    </row>
    <row r="242" spans="1:24" s="228" customFormat="1" ht="3.75" customHeight="1" x14ac:dyDescent="0.2">
      <c r="A242" s="25"/>
      <c r="B242" s="231"/>
      <c r="C242" s="231"/>
      <c r="D242" s="231"/>
      <c r="E242" s="231"/>
      <c r="F242" s="231"/>
      <c r="G242" s="231"/>
      <c r="H242" s="231"/>
      <c r="I242" s="22"/>
      <c r="J242"/>
      <c r="K242" s="417"/>
      <c r="L242" s="417"/>
      <c r="M242" s="417"/>
      <c r="N242" s="21"/>
      <c r="O242" s="227"/>
      <c r="P242" s="227"/>
      <c r="V242" s="230"/>
      <c r="W242" s="23"/>
      <c r="X242" s="22"/>
    </row>
    <row r="243" spans="1:24" s="228" customFormat="1" x14ac:dyDescent="0.2">
      <c r="A243" s="25"/>
      <c r="B243" s="819" t="s">
        <v>230</v>
      </c>
      <c r="C243" s="820"/>
      <c r="D243" s="820"/>
      <c r="E243" s="820"/>
      <c r="F243" s="820"/>
      <c r="G243" s="820"/>
      <c r="H243" s="820"/>
      <c r="I243" s="820"/>
      <c r="J243" s="319"/>
      <c r="K243" s="22"/>
      <c r="L243" s="417"/>
      <c r="M243" s="417"/>
      <c r="N243" s="21"/>
      <c r="O243" s="227"/>
      <c r="P243" s="227"/>
      <c r="V243" s="230"/>
      <c r="W243" s="23"/>
      <c r="X243" s="22"/>
    </row>
    <row r="244" spans="1:24" s="228" customFormat="1" ht="3.75" customHeight="1" x14ac:dyDescent="0.2">
      <c r="A244" s="25"/>
      <c r="B244" s="231"/>
      <c r="C244" s="231"/>
      <c r="D244" s="231"/>
      <c r="E244" s="231"/>
      <c r="F244" s="231"/>
      <c r="G244" s="231"/>
      <c r="H244" s="231"/>
      <c r="I244" s="231"/>
      <c r="J244" s="229"/>
      <c r="K244" s="417"/>
      <c r="L244" s="417"/>
      <c r="M244" s="417"/>
      <c r="N244" s="21"/>
      <c r="O244" s="227"/>
      <c r="P244" s="227"/>
      <c r="V244" s="230"/>
      <c r="W244" s="23"/>
      <c r="X244" s="22"/>
    </row>
    <row r="245" spans="1:24" s="228" customFormat="1" x14ac:dyDescent="0.2">
      <c r="A245" s="25"/>
      <c r="B245" s="24" t="s">
        <v>240</v>
      </c>
      <c r="C245" s="24"/>
      <c r="D245" s="24"/>
      <c r="E245" s="452"/>
      <c r="F245" s="452"/>
      <c r="G245" s="452"/>
      <c r="H245" s="452"/>
      <c r="I245" s="453"/>
      <c r="J245" s="417"/>
      <c r="K245" s="417"/>
      <c r="L245" s="417"/>
      <c r="M245" s="417"/>
      <c r="N245" s="2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821"/>
      <c r="C251" s="821"/>
      <c r="D251" s="821"/>
      <c r="E251" s="821"/>
      <c r="F251" s="821"/>
      <c r="G251" s="821"/>
      <c r="H251" s="821"/>
      <c r="I251" s="821"/>
      <c r="J251" s="821"/>
      <c r="K251" s="821"/>
      <c r="L251" s="821"/>
      <c r="M251" s="821"/>
      <c r="N251" s="511"/>
      <c r="O251" s="227"/>
      <c r="P251" s="227"/>
      <c r="V251" s="230"/>
      <c r="W251" s="23"/>
      <c r="X251" s="22"/>
    </row>
    <row r="252" spans="1:24" s="228" customFormat="1" x14ac:dyDescent="0.2">
      <c r="A252" s="25"/>
      <c r="B252" s="417"/>
      <c r="C252" s="450"/>
      <c r="D252" s="417"/>
      <c r="E252" s="450"/>
      <c r="F252" s="417"/>
      <c r="G252" s="417"/>
      <c r="H252" s="417"/>
      <c r="I252" s="417"/>
      <c r="J252" s="417"/>
      <c r="K252" s="417"/>
      <c r="L252" s="417"/>
      <c r="M252" s="417"/>
      <c r="N252" s="21"/>
      <c r="O252" s="227"/>
      <c r="P252" s="227"/>
      <c r="V252" s="230"/>
      <c r="W252" s="23"/>
      <c r="X252" s="22"/>
    </row>
    <row r="253" spans="1:24" ht="15" x14ac:dyDescent="0.25">
      <c r="A253" s="404" t="s">
        <v>239</v>
      </c>
      <c r="B253" s="289"/>
      <c r="C253" s="289"/>
      <c r="D253" s="289"/>
      <c r="E253" s="290"/>
      <c r="F253" s="290"/>
      <c r="G253" s="290"/>
      <c r="H253" s="290"/>
      <c r="I253" s="290"/>
      <c r="J253" s="290"/>
      <c r="K253" s="290"/>
      <c r="L253" s="290"/>
      <c r="M253" s="290"/>
      <c r="N253" s="290"/>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0" spans="1:23" x14ac:dyDescent="0.2">
      <c r="A260" s="290"/>
      <c r="B260" s="822"/>
      <c r="C260" s="822"/>
      <c r="D260" s="822"/>
      <c r="E260" s="822"/>
      <c r="F260" s="822"/>
      <c r="G260" s="822"/>
      <c r="H260" s="822"/>
      <c r="I260" s="822"/>
      <c r="J260" s="822"/>
      <c r="K260" s="822"/>
      <c r="L260" s="822"/>
      <c r="M260" s="822"/>
      <c r="N260" s="512"/>
      <c r="W260" s="116"/>
    </row>
    <row r="262" spans="1:23" s="30" customFormat="1" x14ac:dyDescent="0.2">
      <c r="A262" s="354"/>
      <c r="B262" s="76"/>
      <c r="C262" s="128"/>
      <c r="D262" s="353"/>
      <c r="E262" s="76"/>
      <c r="F262" s="128"/>
      <c r="G262" s="353"/>
      <c r="H262" s="353"/>
      <c r="N262" s="352"/>
      <c r="V262" s="51"/>
    </row>
    <row r="263" spans="1:23" s="30" customFormat="1" ht="24" customHeight="1" x14ac:dyDescent="0.2">
      <c r="A263" s="809" t="s">
        <v>112</v>
      </c>
      <c r="B263" s="700"/>
      <c r="C263" s="700"/>
      <c r="D263" s="700"/>
      <c r="E263" s="700"/>
      <c r="F263" s="700"/>
      <c r="G263" s="700"/>
      <c r="H263" s="700"/>
      <c r="I263" s="700"/>
      <c r="J263" s="700"/>
      <c r="K263" s="700"/>
      <c r="L263" s="700"/>
      <c r="M263" s="700"/>
      <c r="N263" s="479"/>
      <c r="V263" s="51"/>
    </row>
    <row r="264" spans="1:23" s="30" customFormat="1" ht="38.25" customHeight="1" x14ac:dyDescent="0.2">
      <c r="A264" s="810" t="s">
        <v>121</v>
      </c>
      <c r="B264" s="700"/>
      <c r="C264" s="700"/>
      <c r="D264" s="700"/>
      <c r="E264" s="700"/>
      <c r="F264" s="700"/>
      <c r="G264" s="700"/>
      <c r="H264" s="700"/>
      <c r="I264" s="700"/>
      <c r="J264" s="700"/>
      <c r="K264" s="700"/>
      <c r="L264" s="700"/>
      <c r="M264" s="700"/>
      <c r="N264" s="476"/>
      <c r="S264" s="51"/>
      <c r="V264" s="51"/>
    </row>
    <row r="267" spans="1:23" s="30" customFormat="1" x14ac:dyDescent="0.2">
      <c r="A267" s="354"/>
      <c r="B267" s="128"/>
      <c r="C267" s="487"/>
      <c r="D267" s="492"/>
      <c r="E267" s="128"/>
      <c r="F267" s="353"/>
      <c r="G267" s="128"/>
      <c r="H267" s="128"/>
      <c r="I267" s="128"/>
      <c r="J267" s="353"/>
      <c r="L267" s="352"/>
      <c r="M267" s="352"/>
    </row>
    <row r="277" spans="1:5" x14ac:dyDescent="0.2">
      <c r="A277" s="457"/>
      <c r="B277" s="456"/>
      <c r="C277" s="456"/>
      <c r="D277" s="456"/>
      <c r="E277" s="456"/>
    </row>
  </sheetData>
  <mergeCells count="211">
    <mergeCell ref="B192:G192"/>
    <mergeCell ref="C116:I116"/>
    <mergeCell ref="C115:D115"/>
    <mergeCell ref="H198:J198"/>
    <mergeCell ref="B194:G194"/>
    <mergeCell ref="H201:J201"/>
    <mergeCell ref="B243:I243"/>
    <mergeCell ref="C122:D122"/>
    <mergeCell ref="E122:I122"/>
    <mergeCell ref="B201:G201"/>
    <mergeCell ref="C123:D123"/>
    <mergeCell ref="E123:I123"/>
    <mergeCell ref="C161:I161"/>
    <mergeCell ref="C166:I166"/>
    <mergeCell ref="B191:G191"/>
    <mergeCell ref="B199:G199"/>
    <mergeCell ref="H199:J199"/>
    <mergeCell ref="B195:G195"/>
    <mergeCell ref="H195:J195"/>
    <mergeCell ref="B196:G196"/>
    <mergeCell ref="C167:I167"/>
    <mergeCell ref="C168:I168"/>
    <mergeCell ref="C99:D99"/>
    <mergeCell ref="E99:I99"/>
    <mergeCell ref="I49:K49"/>
    <mergeCell ref="J57:K57"/>
    <mergeCell ref="E111:I111"/>
    <mergeCell ref="C102:D102"/>
    <mergeCell ref="C103:D103"/>
    <mergeCell ref="E103:I103"/>
    <mergeCell ref="C109:D109"/>
    <mergeCell ref="C90:H90"/>
    <mergeCell ref="F52:K52"/>
    <mergeCell ref="D67:E67"/>
    <mergeCell ref="F54:K54"/>
    <mergeCell ref="D55:E55"/>
    <mergeCell ref="F55:K55"/>
    <mergeCell ref="E109:I109"/>
    <mergeCell ref="I69:K69"/>
    <mergeCell ref="D74:E74"/>
    <mergeCell ref="F74:H74"/>
    <mergeCell ref="J74:M74"/>
    <mergeCell ref="E69:F69"/>
    <mergeCell ref="C110:D110"/>
    <mergeCell ref="E110:I110"/>
    <mergeCell ref="G4:K4"/>
    <mergeCell ref="H7:J7"/>
    <mergeCell ref="J6:K6"/>
    <mergeCell ref="J5:M5"/>
    <mergeCell ref="L6:M6"/>
    <mergeCell ref="K45:M45"/>
    <mergeCell ref="D30:E30"/>
    <mergeCell ref="F10:H10"/>
    <mergeCell ref="D10:E10"/>
    <mergeCell ref="D29:E29"/>
    <mergeCell ref="F29:K29"/>
    <mergeCell ref="E11:F11"/>
    <mergeCell ref="H33:K33"/>
    <mergeCell ref="D31:E31"/>
    <mergeCell ref="F31:K31"/>
    <mergeCell ref="D32:E32"/>
    <mergeCell ref="F32:K32"/>
    <mergeCell ref="D33:E33"/>
    <mergeCell ref="E43:J43"/>
    <mergeCell ref="B39:D39"/>
    <mergeCell ref="I41:K41"/>
    <mergeCell ref="B29:C34"/>
    <mergeCell ref="B37:D37"/>
    <mergeCell ref="G37:H37"/>
    <mergeCell ref="D17:E17"/>
    <mergeCell ref="B24:D24"/>
    <mergeCell ref="B25:D25"/>
    <mergeCell ref="F17:K17"/>
    <mergeCell ref="I25:K25"/>
    <mergeCell ref="D15:E15"/>
    <mergeCell ref="J19:K19"/>
    <mergeCell ref="B23:D23"/>
    <mergeCell ref="B14:C19"/>
    <mergeCell ref="F16:K16"/>
    <mergeCell ref="J34:K34"/>
    <mergeCell ref="E23:L23"/>
    <mergeCell ref="D18:E18"/>
    <mergeCell ref="E24:G24"/>
    <mergeCell ref="B12:C12"/>
    <mergeCell ref="H18:K18"/>
    <mergeCell ref="H200:J200"/>
    <mergeCell ref="H82:K82"/>
    <mergeCell ref="C93:H93"/>
    <mergeCell ref="E101:I101"/>
    <mergeCell ref="H192:J192"/>
    <mergeCell ref="C104:I104"/>
    <mergeCell ref="C100:D100"/>
    <mergeCell ref="E100:I100"/>
    <mergeCell ref="H12:K12"/>
    <mergeCell ref="E12:F12"/>
    <mergeCell ref="E41:G41"/>
    <mergeCell ref="E27:G27"/>
    <mergeCell ref="D16:E16"/>
    <mergeCell ref="D14:E14"/>
    <mergeCell ref="F14:K14"/>
    <mergeCell ref="E25:H25"/>
    <mergeCell ref="E39:H39"/>
    <mergeCell ref="C41:D41"/>
    <mergeCell ref="D52:E52"/>
    <mergeCell ref="D56:E56"/>
    <mergeCell ref="B62:C68"/>
    <mergeCell ref="D62:E62"/>
    <mergeCell ref="F62:M62"/>
    <mergeCell ref="F63:G63"/>
    <mergeCell ref="F66:K66"/>
    <mergeCell ref="H67:K67"/>
    <mergeCell ref="D63:E63"/>
    <mergeCell ref="H56:K56"/>
    <mergeCell ref="F65:K65"/>
    <mergeCell ref="B52:C57"/>
    <mergeCell ref="B200:G200"/>
    <mergeCell ref="B193:G193"/>
    <mergeCell ref="D54:E54"/>
    <mergeCell ref="D65:E65"/>
    <mergeCell ref="A263:M263"/>
    <mergeCell ref="A264:M264"/>
    <mergeCell ref="B226:M226"/>
    <mergeCell ref="B227:M227"/>
    <mergeCell ref="B232:M232"/>
    <mergeCell ref="B235:M235"/>
    <mergeCell ref="A234:M234"/>
    <mergeCell ref="B241:I241"/>
    <mergeCell ref="B254:M260"/>
    <mergeCell ref="G211:H211"/>
    <mergeCell ref="A225:M225"/>
    <mergeCell ref="B237:I237"/>
    <mergeCell ref="B239:I239"/>
    <mergeCell ref="E98:I98"/>
    <mergeCell ref="C88:H88"/>
    <mergeCell ref="E102:I102"/>
    <mergeCell ref="D185:G185"/>
    <mergeCell ref="D80:E80"/>
    <mergeCell ref="F80:H80"/>
    <mergeCell ref="E81:F81"/>
    <mergeCell ref="H191:J191"/>
    <mergeCell ref="C92:H92"/>
    <mergeCell ref="C91:H91"/>
    <mergeCell ref="A206:M206"/>
    <mergeCell ref="A205:M205"/>
    <mergeCell ref="A189:M189"/>
    <mergeCell ref="C89:H89"/>
    <mergeCell ref="B86:H86"/>
    <mergeCell ref="C97:D97"/>
    <mergeCell ref="E97:I97"/>
    <mergeCell ref="C98:D98"/>
    <mergeCell ref="H194:J194"/>
    <mergeCell ref="B197:G197"/>
    <mergeCell ref="H197:J197"/>
    <mergeCell ref="C113:D113"/>
    <mergeCell ref="J186:K186"/>
    <mergeCell ref="J187:K187"/>
    <mergeCell ref="C114:D114"/>
    <mergeCell ref="E114:I114"/>
    <mergeCell ref="C121:D121"/>
    <mergeCell ref="E121:I121"/>
    <mergeCell ref="E115:I115"/>
    <mergeCell ref="C124:I124"/>
    <mergeCell ref="H196:J196"/>
    <mergeCell ref="O118:O123"/>
    <mergeCell ref="O97:O103"/>
    <mergeCell ref="O109:O115"/>
    <mergeCell ref="N87:N92"/>
    <mergeCell ref="N98:N103"/>
    <mergeCell ref="N110:N115"/>
    <mergeCell ref="B246:M251"/>
    <mergeCell ref="B212:E214"/>
    <mergeCell ref="G212:K214"/>
    <mergeCell ref="L211:M211"/>
    <mergeCell ref="L209:M210"/>
    <mergeCell ref="B211:C211"/>
    <mergeCell ref="D211:E211"/>
    <mergeCell ref="I211:K211"/>
    <mergeCell ref="B208:E209"/>
    <mergeCell ref="G208:J209"/>
    <mergeCell ref="C101:D101"/>
    <mergeCell ref="B198:G198"/>
    <mergeCell ref="D186:E186"/>
    <mergeCell ref="D187:E187"/>
    <mergeCell ref="C112:D112"/>
    <mergeCell ref="H193:J193"/>
    <mergeCell ref="E113:I113"/>
    <mergeCell ref="E112:I112"/>
    <mergeCell ref="B1:E1"/>
    <mergeCell ref="F1:M1"/>
    <mergeCell ref="N143:N148"/>
    <mergeCell ref="N151:N156"/>
    <mergeCell ref="N135:N139"/>
    <mergeCell ref="N164:N168"/>
    <mergeCell ref="N159:N161"/>
    <mergeCell ref="N118:N123"/>
    <mergeCell ref="N127:N132"/>
    <mergeCell ref="C111:D111"/>
    <mergeCell ref="B82:C82"/>
    <mergeCell ref="E82:F82"/>
    <mergeCell ref="E49:F49"/>
    <mergeCell ref="H45:I45"/>
    <mergeCell ref="B43:D43"/>
    <mergeCell ref="E44:I44"/>
    <mergeCell ref="A77:M77"/>
    <mergeCell ref="A72:M72"/>
    <mergeCell ref="D53:E53"/>
    <mergeCell ref="B49:D49"/>
    <mergeCell ref="D66:E66"/>
    <mergeCell ref="D64:E64"/>
    <mergeCell ref="J68:K68"/>
    <mergeCell ref="B69:D69"/>
  </mergeCells>
  <phoneticPr fontId="29" type="noConversion"/>
  <conditionalFormatting sqref="L211">
    <cfRule type="cellIs" dxfId="48" priority="1" stopIfTrue="1" operator="equal">
      <formula>""""""</formula>
    </cfRule>
  </conditionalFormatting>
  <conditionalFormatting sqref="K181">
    <cfRule type="expression" dxfId="47" priority="2" stopIfTrue="1">
      <formula>$G$181="Oui"</formula>
    </cfRule>
  </conditionalFormatting>
  <conditionalFormatting sqref="C166:I168 K166:K168 P166:P168">
    <cfRule type="expression" dxfId="46" priority="3" stopIfTrue="1">
      <formula>$L$25="Coût complet"</formula>
    </cfRule>
  </conditionalFormatting>
  <conditionalFormatting sqref="C161:I161">
    <cfRule type="expression" dxfId="45" priority="4" stopIfTrue="1">
      <formula>$L$25="Coût marginal"</formula>
    </cfRule>
  </conditionalFormatting>
  <conditionalFormatting sqref="K161 P161">
    <cfRule type="expression" dxfId="44" priority="5" stopIfTrue="1">
      <formula>$L$25="Coût marginal"</formula>
    </cfRule>
  </conditionalFormatting>
  <conditionalFormatting sqref="O74:O76 O80 O10">
    <cfRule type="cellIs" dxfId="43" priority="6" stopIfTrue="1" operator="notEqual">
      <formula>""""""</formula>
    </cfRule>
  </conditionalFormatting>
  <conditionalFormatting sqref="J27:N27">
    <cfRule type="expression" dxfId="42" priority="7" stopIfTrue="1">
      <formula>$E$27="Autre"</formula>
    </cfRule>
  </conditionalFormatting>
  <dataValidations count="10">
    <dataValidation type="list" allowBlank="1" showInputMessage="1" showErrorMessage="1" sqref="J237 J239 J241 J243 L231:M231 F229:F230">
      <formula1>$O$229:$O$230</formula1>
    </dataValidation>
    <dataValidation type="list" allowBlank="1" showInputMessage="1" showErrorMessage="1" sqref="E229:E230 H78 H60 H8">
      <formula1>#REF!</formula1>
    </dataValidation>
    <dataValidation type="list" allowBlank="1" showInputMessage="1" showErrorMessage="1" sqref="G181">
      <formula1>$P$181:$P$182</formula1>
    </dataValidation>
    <dataValidation type="list" allowBlank="1" showInputMessage="1" showErrorMessage="1" sqref="C121:D123 C109:D115">
      <formula1>$Q$109:$Q$114</formula1>
    </dataValidation>
    <dataValidation type="list" allowBlank="1" showInputMessage="1" showErrorMessage="1" sqref="C97:C103">
      <formula1>$P$97:$P$102</formula1>
    </dataValidation>
    <dataValidation type="list" allowBlank="1" showInputMessage="1" showErrorMessage="1" sqref="B74:B76 B80 F45 B10">
      <formula1>$Q$2:$Q$3</formula1>
    </dataValidation>
    <dataValidation type="list" allowBlank="1" showInputMessage="1" showErrorMessage="1" sqref="E37">
      <formula1>$V$2:$V$54</formula1>
    </dataValidation>
    <dataValidation type="list" allowBlank="1" showInputMessage="1" showErrorMessage="1" sqref="E27:G27">
      <formula1>$S$18:$S$40</formula1>
    </dataValidation>
    <dataValidation type="list" allowBlank="1" showInputMessage="1" showErrorMessage="1" sqref="L25:M25">
      <formula1>$P$2:$P$3</formula1>
    </dataValidation>
    <dataValidation type="list" allowBlank="1" showInputMessage="1" showErrorMessage="1" sqref="E25:H25">
      <formula1>$S$2:$S$9</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3" max="16383" man="1"/>
    <brk id="187" max="12"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indexed="15"/>
  </sheetPr>
  <dimension ref="A1:Y277"/>
  <sheetViews>
    <sheetView zoomScaleNormal="100" workbookViewId="0">
      <selection activeCell="C5" sqref="C5"/>
    </sheetView>
  </sheetViews>
  <sheetFormatPr baseColWidth="10" defaultColWidth="11.42578125" defaultRowHeight="12.75" x14ac:dyDescent="0.2"/>
  <cols>
    <col min="1" max="1" width="8.1406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5" width="12.42578125" style="133" customWidth="1"/>
    <col min="16"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customWidth="1"/>
    <col min="24" max="24" width="11.42578125" style="93"/>
    <col min="25" max="16384" width="11.42578125" style="133"/>
  </cols>
  <sheetData>
    <row r="1" spans="1:25" s="93" customFormat="1" ht="78" customHeight="1" x14ac:dyDescent="0.2">
      <c r="A1" s="599"/>
      <c r="B1" s="663"/>
      <c r="C1" s="664"/>
      <c r="D1" s="664"/>
      <c r="E1" s="665"/>
      <c r="F1" s="666" t="s">
        <v>368</v>
      </c>
      <c r="G1" s="667"/>
      <c r="H1" s="667"/>
      <c r="I1" s="667"/>
      <c r="J1" s="667"/>
      <c r="K1" s="667"/>
      <c r="L1" s="667"/>
      <c r="M1" s="668"/>
      <c r="N1" s="505"/>
      <c r="O1" s="181"/>
      <c r="P1" s="67"/>
      <c r="Q1" s="67" t="s">
        <v>59</v>
      </c>
      <c r="R1" s="67" t="s">
        <v>57</v>
      </c>
      <c r="S1" s="67" t="s">
        <v>40</v>
      </c>
      <c r="T1" s="130" t="s">
        <v>92</v>
      </c>
      <c r="U1" s="130" t="s">
        <v>98</v>
      </c>
      <c r="V1" s="67" t="s">
        <v>105</v>
      </c>
      <c r="W1" s="136"/>
      <c r="Y1" s="67"/>
    </row>
    <row r="2" spans="1:25" s="93" customFormat="1" ht="12.75" customHeight="1" x14ac:dyDescent="0.2">
      <c r="G2" s="4"/>
      <c r="H2" s="182"/>
      <c r="I2" s="98"/>
      <c r="J2" s="188"/>
      <c r="K2" s="188"/>
      <c r="L2" s="188"/>
      <c r="M2" s="188"/>
      <c r="N2" s="455"/>
      <c r="O2" s="181"/>
      <c r="P2" s="93" t="s">
        <v>108</v>
      </c>
      <c r="Q2" s="93" t="s">
        <v>58</v>
      </c>
      <c r="R2" s="93" t="s">
        <v>51</v>
      </c>
      <c r="S2" s="137" t="s">
        <v>363</v>
      </c>
      <c r="T2" s="167">
        <f>IF(L25="Coût marginal",1,2)</f>
        <v>2</v>
      </c>
      <c r="V2" s="428" t="s">
        <v>246</v>
      </c>
      <c r="W2" s="135"/>
    </row>
    <row r="3" spans="1:25" s="93" customFormat="1" x14ac:dyDescent="0.2">
      <c r="J3" s="479"/>
      <c r="K3" s="479"/>
      <c r="L3" s="479"/>
      <c r="M3" s="479"/>
      <c r="N3" s="479"/>
      <c r="P3" s="93" t="s">
        <v>109</v>
      </c>
      <c r="Q3" s="93" t="s">
        <v>38</v>
      </c>
      <c r="R3" s="93" t="s">
        <v>52</v>
      </c>
      <c r="S3" s="137" t="s">
        <v>99</v>
      </c>
      <c r="T3" s="167"/>
      <c r="V3" s="428" t="s">
        <v>247</v>
      </c>
      <c r="W3" s="135"/>
    </row>
    <row r="4" spans="1:25" s="93" customFormat="1" ht="30.75" customHeight="1" x14ac:dyDescent="0.2">
      <c r="D4" s="102"/>
      <c r="E4" s="68" t="s">
        <v>110</v>
      </c>
      <c r="F4" s="69">
        <v>5</v>
      </c>
      <c r="G4" s="749" t="s">
        <v>80</v>
      </c>
      <c r="H4" s="750"/>
      <c r="I4" s="750"/>
      <c r="J4" s="750"/>
      <c r="K4" s="751"/>
      <c r="R4" s="93" t="s">
        <v>106</v>
      </c>
      <c r="S4" s="138" t="s">
        <v>113</v>
      </c>
      <c r="T4" s="131" t="s">
        <v>93</v>
      </c>
      <c r="U4" s="132" t="s">
        <v>97</v>
      </c>
      <c r="V4" s="428" t="s">
        <v>248</v>
      </c>
    </row>
    <row r="5" spans="1:25" s="93" customFormat="1" ht="18" x14ac:dyDescent="0.25">
      <c r="E5" s="70"/>
      <c r="F5" s="183"/>
      <c r="G5" s="183"/>
      <c r="H5" s="183"/>
      <c r="I5" s="28"/>
      <c r="J5" s="757" t="s">
        <v>66</v>
      </c>
      <c r="K5" s="758"/>
      <c r="L5" s="758"/>
      <c r="M5" s="759"/>
      <c r="R5" s="93" t="s">
        <v>53</v>
      </c>
      <c r="S5" s="138" t="s">
        <v>104</v>
      </c>
      <c r="T5" s="184" t="s">
        <v>94</v>
      </c>
      <c r="U5" s="185">
        <v>0.08</v>
      </c>
      <c r="V5" s="428" t="s">
        <v>249</v>
      </c>
      <c r="W5" s="135"/>
    </row>
    <row r="6" spans="1:25" s="93" customFormat="1" x14ac:dyDescent="0.2">
      <c r="J6" s="755" t="str">
        <f>'Fiche Identité'!E2</f>
        <v xml:space="preserve">N° de dossier : </v>
      </c>
      <c r="K6" s="837"/>
      <c r="L6" s="760" t="str">
        <f>CONCATENATE('Fiche Identité'!F2,"-05")</f>
        <v>ANR--05</v>
      </c>
      <c r="M6" s="761"/>
      <c r="R6" s="93" t="s">
        <v>107</v>
      </c>
      <c r="S6" s="138" t="s">
        <v>100</v>
      </c>
      <c r="T6" s="186" t="s">
        <v>95</v>
      </c>
      <c r="U6" s="187">
        <v>0.2</v>
      </c>
      <c r="V6" s="428" t="s">
        <v>250</v>
      </c>
      <c r="W6" s="135"/>
    </row>
    <row r="7" spans="1:25" s="93" customFormat="1" ht="15" customHeight="1" x14ac:dyDescent="0.25">
      <c r="A7" s="36" t="s">
        <v>67</v>
      </c>
      <c r="B7" s="72"/>
      <c r="C7" s="72"/>
      <c r="D7" s="72"/>
      <c r="E7" s="72"/>
      <c r="F7" s="72"/>
      <c r="G7" s="73"/>
      <c r="H7" s="752" t="s">
        <v>69</v>
      </c>
      <c r="I7" s="753"/>
      <c r="J7" s="754"/>
      <c r="K7" s="74" t="s">
        <v>46</v>
      </c>
      <c r="N7" s="188"/>
      <c r="R7" s="93" t="s">
        <v>54</v>
      </c>
      <c r="S7" s="138" t="s">
        <v>101</v>
      </c>
      <c r="T7" s="189"/>
      <c r="U7" s="187">
        <v>0.4</v>
      </c>
      <c r="V7" s="428" t="s">
        <v>251</v>
      </c>
      <c r="W7" s="135"/>
    </row>
    <row r="8" spans="1:25" s="93" customFormat="1" ht="8.25" customHeight="1" x14ac:dyDescent="0.25">
      <c r="A8" s="75"/>
      <c r="B8" s="76"/>
      <c r="C8" s="76"/>
      <c r="D8" s="76"/>
      <c r="E8" s="76"/>
      <c r="F8" s="76"/>
      <c r="G8" s="77"/>
      <c r="H8" s="78"/>
      <c r="K8" s="3"/>
      <c r="L8" s="79"/>
      <c r="M8" s="79"/>
      <c r="N8" s="74"/>
      <c r="Q8" s="71"/>
      <c r="R8" s="93" t="s">
        <v>55</v>
      </c>
      <c r="S8" s="137" t="s">
        <v>102</v>
      </c>
      <c r="T8" s="190"/>
      <c r="U8" s="187">
        <v>7.0000000000000007E-2</v>
      </c>
      <c r="V8" s="428" t="s">
        <v>252</v>
      </c>
      <c r="W8" s="135"/>
    </row>
    <row r="9" spans="1:25" s="93" customFormat="1" ht="14.25" x14ac:dyDescent="0.2">
      <c r="B9" s="80" t="s">
        <v>86</v>
      </c>
      <c r="C9" s="80"/>
      <c r="D9" s="80" t="s">
        <v>87</v>
      </c>
      <c r="E9" s="80"/>
      <c r="F9" s="80" t="s">
        <v>88</v>
      </c>
      <c r="J9" s="164" t="s">
        <v>89</v>
      </c>
      <c r="K9" s="164"/>
      <c r="L9" s="74" t="s">
        <v>174</v>
      </c>
      <c r="M9" s="74"/>
      <c r="N9" s="276"/>
      <c r="O9" s="116"/>
      <c r="Q9" s="71"/>
      <c r="R9" s="93" t="s">
        <v>56</v>
      </c>
      <c r="S9" s="138" t="s">
        <v>103</v>
      </c>
      <c r="T9" s="191" t="s">
        <v>96</v>
      </c>
      <c r="U9" s="192">
        <v>0</v>
      </c>
      <c r="V9" s="428" t="s">
        <v>253</v>
      </c>
      <c r="W9" s="135"/>
    </row>
    <row r="10" spans="1:25" s="93" customFormat="1" ht="15.75" thickBot="1" x14ac:dyDescent="0.3">
      <c r="B10" s="295"/>
      <c r="C10" s="142"/>
      <c r="D10" s="737"/>
      <c r="E10" s="738"/>
      <c r="F10" s="734"/>
      <c r="G10" s="735"/>
      <c r="H10" s="736"/>
      <c r="I10" s="2"/>
      <c r="J10" s="297"/>
      <c r="K10" s="193"/>
      <c r="L10" s="316"/>
      <c r="M10" s="316"/>
      <c r="N10" s="81"/>
      <c r="O10" s="194"/>
      <c r="R10" s="195" t="s">
        <v>77</v>
      </c>
      <c r="S10" s="133"/>
      <c r="T10" s="196"/>
      <c r="U10" s="192">
        <v>0</v>
      </c>
      <c r="V10" s="428" t="s">
        <v>254</v>
      </c>
      <c r="W10" s="136"/>
    </row>
    <row r="11" spans="1:25" s="93" customFormat="1" ht="16.5" customHeight="1" x14ac:dyDescent="0.2">
      <c r="B11" s="82" t="s">
        <v>90</v>
      </c>
      <c r="C11" s="83"/>
      <c r="D11" s="82"/>
      <c r="E11" s="766" t="s">
        <v>122</v>
      </c>
      <c r="F11" s="766"/>
      <c r="G11" s="30"/>
      <c r="H11" s="80" t="s">
        <v>91</v>
      </c>
      <c r="I11" s="30"/>
      <c r="J11" s="30"/>
      <c r="L11" s="81"/>
      <c r="M11" s="81"/>
      <c r="O11" s="116"/>
      <c r="S11" s="133"/>
      <c r="V11" s="428" t="s">
        <v>255</v>
      </c>
      <c r="W11" s="135"/>
    </row>
    <row r="12" spans="1:25" s="93" customFormat="1" ht="15" thickBot="1" x14ac:dyDescent="0.25">
      <c r="B12" s="770"/>
      <c r="C12" s="770"/>
      <c r="D12" s="122"/>
      <c r="E12" s="769"/>
      <c r="F12" s="769"/>
      <c r="G12" s="82"/>
      <c r="H12" s="727"/>
      <c r="I12" s="727"/>
      <c r="J12" s="727"/>
      <c r="K12" s="727"/>
      <c r="S12" s="133"/>
      <c r="V12" s="428" t="s">
        <v>256</v>
      </c>
      <c r="W12" s="135"/>
    </row>
    <row r="13" spans="1:25" s="116" customFormat="1" x14ac:dyDescent="0.2">
      <c r="B13" s="143"/>
      <c r="C13" s="21"/>
      <c r="D13" s="144"/>
      <c r="E13" s="141"/>
      <c r="F13" s="35"/>
      <c r="G13" s="180"/>
      <c r="H13" s="197"/>
      <c r="I13" s="198"/>
      <c r="J13" s="198"/>
      <c r="K13" s="198"/>
      <c r="S13" s="133"/>
      <c r="V13" s="429" t="s">
        <v>257</v>
      </c>
      <c r="W13" s="136"/>
      <c r="X13" s="93"/>
    </row>
    <row r="14" spans="1:25" s="116" customFormat="1" ht="14.25" x14ac:dyDescent="0.2">
      <c r="B14" s="743" t="s">
        <v>129</v>
      </c>
      <c r="C14" s="744"/>
      <c r="D14" s="741" t="s">
        <v>196</v>
      </c>
      <c r="E14" s="742"/>
      <c r="F14" s="720" t="str">
        <f>IF(E23="","",E23)</f>
        <v/>
      </c>
      <c r="G14" s="720"/>
      <c r="H14" s="720"/>
      <c r="I14" s="720"/>
      <c r="J14" s="720"/>
      <c r="K14" s="720"/>
      <c r="S14" s="133"/>
      <c r="V14" s="428" t="s">
        <v>258</v>
      </c>
      <c r="W14" s="136"/>
      <c r="X14" s="93"/>
    </row>
    <row r="15" spans="1:25" s="116" customFormat="1" ht="14.25" customHeight="1" x14ac:dyDescent="0.2">
      <c r="B15" s="745"/>
      <c r="C15" s="744"/>
      <c r="D15" s="696" t="s">
        <v>30</v>
      </c>
      <c r="E15" s="696"/>
      <c r="F15" s="442" t="str">
        <f>IF(F53="","",F53)</f>
        <v/>
      </c>
      <c r="G15" s="83"/>
      <c r="H15" s="83"/>
      <c r="I15" s="83"/>
      <c r="J15" s="83"/>
      <c r="K15" s="83"/>
      <c r="P15" s="93"/>
      <c r="S15" s="93"/>
      <c r="V15" s="43" t="s">
        <v>259</v>
      </c>
    </row>
    <row r="16" spans="1:25" s="116" customFormat="1" ht="14.25" x14ac:dyDescent="0.2">
      <c r="B16" s="745"/>
      <c r="C16" s="744"/>
      <c r="D16" s="696" t="s">
        <v>32</v>
      </c>
      <c r="E16" s="719"/>
      <c r="F16" s="720" t="str">
        <f>IF(F54="","",F54)</f>
        <v/>
      </c>
      <c r="G16" s="720"/>
      <c r="H16" s="720"/>
      <c r="I16" s="720"/>
      <c r="J16" s="720"/>
      <c r="K16" s="720"/>
      <c r="V16" s="22" t="s">
        <v>260</v>
      </c>
    </row>
    <row r="17" spans="1:24" s="116" customFormat="1" ht="14.25" x14ac:dyDescent="0.2">
      <c r="B17" s="745"/>
      <c r="C17" s="744"/>
      <c r="D17" s="696" t="s">
        <v>33</v>
      </c>
      <c r="E17" s="696"/>
      <c r="F17" s="720" t="str">
        <f>IF(F55="","",F55)</f>
        <v/>
      </c>
      <c r="G17" s="720"/>
      <c r="H17" s="720"/>
      <c r="I17" s="720"/>
      <c r="J17" s="720"/>
      <c r="K17" s="720"/>
      <c r="S17" s="436" t="s">
        <v>321</v>
      </c>
      <c r="T17" s="436" t="s">
        <v>289</v>
      </c>
      <c r="V17" s="22" t="s">
        <v>261</v>
      </c>
    </row>
    <row r="18" spans="1:24" s="93" customFormat="1" ht="12.75" customHeight="1" x14ac:dyDescent="0.2">
      <c r="A18" s="117"/>
      <c r="B18" s="745"/>
      <c r="C18" s="744"/>
      <c r="D18" s="696" t="s">
        <v>31</v>
      </c>
      <c r="E18" s="696"/>
      <c r="F18" s="569" t="str">
        <f>IF(F56="","",F56)</f>
        <v/>
      </c>
      <c r="G18" s="50" t="s">
        <v>27</v>
      </c>
      <c r="H18" s="720" t="str">
        <f>IF(H56="","",H56)</f>
        <v/>
      </c>
      <c r="I18" s="720"/>
      <c r="J18" s="720"/>
      <c r="K18" s="720"/>
      <c r="L18" s="76"/>
      <c r="M18" s="76"/>
      <c r="N18" s="124"/>
      <c r="S18" s="437" t="s">
        <v>290</v>
      </c>
      <c r="T18" s="437" t="s">
        <v>291</v>
      </c>
      <c r="V18" s="428" t="s">
        <v>262</v>
      </c>
      <c r="W18" s="116"/>
    </row>
    <row r="19" spans="1:24" s="93" customFormat="1" ht="14.25" x14ac:dyDescent="0.2">
      <c r="A19" s="117"/>
      <c r="B19" s="745"/>
      <c r="C19" s="744"/>
      <c r="D19" s="119"/>
      <c r="E19" s="119"/>
      <c r="F19" s="122"/>
      <c r="G19" s="263" t="s">
        <v>28</v>
      </c>
      <c r="H19" s="443" t="str">
        <f>IF(H57="","",H57)</f>
        <v/>
      </c>
      <c r="I19" s="264" t="s">
        <v>29</v>
      </c>
      <c r="J19" s="694" t="str">
        <f>IF(J57="","",J57)</f>
        <v/>
      </c>
      <c r="K19" s="695"/>
      <c r="L19" s="124"/>
      <c r="M19" s="124"/>
      <c r="N19" s="124"/>
      <c r="S19" s="437" t="s">
        <v>292</v>
      </c>
      <c r="T19" s="437" t="s">
        <v>293</v>
      </c>
      <c r="V19" s="22" t="s">
        <v>263</v>
      </c>
      <c r="W19" s="116"/>
    </row>
    <row r="20" spans="1:24" s="116" customFormat="1" x14ac:dyDescent="0.2">
      <c r="B20" s="143"/>
      <c r="C20" s="21"/>
      <c r="D20" s="144"/>
      <c r="E20" s="141"/>
      <c r="F20" s="35"/>
      <c r="G20" s="180"/>
      <c r="H20" s="197"/>
      <c r="I20" s="198"/>
      <c r="J20" s="198"/>
      <c r="K20" s="198"/>
      <c r="S20" s="437" t="s">
        <v>294</v>
      </c>
      <c r="T20" s="437" t="s">
        <v>295</v>
      </c>
      <c r="V20" s="22" t="s">
        <v>264</v>
      </c>
      <c r="W20" s="136"/>
      <c r="X20" s="93"/>
    </row>
    <row r="21" spans="1:24" s="92" customFormat="1" ht="15" customHeight="1" x14ac:dyDescent="0.2">
      <c r="A21" s="88" t="s">
        <v>63</v>
      </c>
      <c r="B21" s="89"/>
      <c r="C21" s="89"/>
      <c r="D21" s="89"/>
      <c r="E21" s="89"/>
      <c r="F21" s="89"/>
      <c r="G21" s="90"/>
      <c r="H21" s="90"/>
      <c r="I21" s="90"/>
      <c r="J21" s="90"/>
      <c r="K21" s="91"/>
      <c r="L21" s="90"/>
      <c r="M21" s="90"/>
      <c r="N21" s="493"/>
      <c r="S21" s="437" t="s">
        <v>296</v>
      </c>
      <c r="T21" s="437" t="s">
        <v>297</v>
      </c>
      <c r="V21" s="428" t="s">
        <v>265</v>
      </c>
      <c r="W21" s="134"/>
      <c r="X21" s="93"/>
    </row>
    <row r="22" spans="1:24" s="93" customFormat="1" ht="7.5" customHeight="1" x14ac:dyDescent="0.25">
      <c r="B22" s="94"/>
      <c r="C22" s="95"/>
      <c r="D22" s="96"/>
      <c r="E22" s="96"/>
      <c r="F22" s="96"/>
      <c r="K22" s="97"/>
      <c r="N22" s="98"/>
      <c r="S22" s="437" t="s">
        <v>298</v>
      </c>
      <c r="T22" s="437" t="s">
        <v>299</v>
      </c>
      <c r="V22" s="22" t="s">
        <v>266</v>
      </c>
      <c r="W22" s="136"/>
    </row>
    <row r="23" spans="1:24" s="93" customFormat="1" ht="41.25" customHeight="1" thickBot="1" x14ac:dyDescent="0.25">
      <c r="A23" s="99"/>
      <c r="B23" s="739" t="s">
        <v>117</v>
      </c>
      <c r="C23" s="740"/>
      <c r="D23" s="739"/>
      <c r="E23" s="762"/>
      <c r="F23" s="763"/>
      <c r="G23" s="763"/>
      <c r="H23" s="763"/>
      <c r="I23" s="763"/>
      <c r="J23" s="763"/>
      <c r="K23" s="764"/>
      <c r="L23" s="765"/>
      <c r="M23" s="495"/>
      <c r="N23" s="98"/>
      <c r="S23" s="437" t="s">
        <v>300</v>
      </c>
      <c r="T23" s="437" t="s">
        <v>301</v>
      </c>
      <c r="V23" s="430" t="s">
        <v>267</v>
      </c>
      <c r="W23" s="136"/>
    </row>
    <row r="24" spans="1:24" s="93" customFormat="1" ht="33.75" customHeight="1" thickBot="1" x14ac:dyDescent="0.25">
      <c r="A24" s="100"/>
      <c r="B24" s="739" t="s">
        <v>60</v>
      </c>
      <c r="C24" s="740"/>
      <c r="D24" s="739"/>
      <c r="E24" s="771"/>
      <c r="F24" s="772"/>
      <c r="G24" s="772"/>
      <c r="H24" s="129"/>
      <c r="I24" s="199"/>
      <c r="J24" s="181"/>
      <c r="K24" s="181"/>
      <c r="Q24" s="167"/>
      <c r="S24" s="437" t="s">
        <v>302</v>
      </c>
      <c r="T24" s="437" t="s">
        <v>301</v>
      </c>
      <c r="V24" s="428" t="s">
        <v>268</v>
      </c>
      <c r="W24" s="136"/>
    </row>
    <row r="25" spans="1:24" s="102" customFormat="1" ht="23.25" customHeight="1" thickBot="1" x14ac:dyDescent="0.25">
      <c r="A25" s="100"/>
      <c r="B25" s="739" t="s">
        <v>40</v>
      </c>
      <c r="C25" s="740"/>
      <c r="D25" s="739"/>
      <c r="E25" s="636"/>
      <c r="F25" s="636"/>
      <c r="G25" s="636"/>
      <c r="H25" s="748"/>
      <c r="I25" s="767" t="s">
        <v>111</v>
      </c>
      <c r="J25" s="768"/>
      <c r="K25" s="768"/>
      <c r="L25" s="298"/>
      <c r="M25" s="496"/>
      <c r="N25" s="139"/>
      <c r="O25" s="101"/>
      <c r="Q25" s="167"/>
      <c r="S25" s="437" t="s">
        <v>303</v>
      </c>
      <c r="T25" s="437" t="s">
        <v>301</v>
      </c>
      <c r="V25" s="428" t="s">
        <v>269</v>
      </c>
      <c r="W25" s="135"/>
      <c r="X25" s="93"/>
    </row>
    <row r="26" spans="1:24" s="28" customFormat="1" ht="15" customHeight="1" x14ac:dyDescent="0.2">
      <c r="B26" s="143"/>
      <c r="C26" s="143"/>
      <c r="D26" s="178"/>
      <c r="E26" s="127"/>
      <c r="F26" s="127"/>
      <c r="G26" s="128"/>
      <c r="I26" s="177"/>
      <c r="J26" s="177"/>
      <c r="K26" s="177"/>
      <c r="L26" s="177"/>
      <c r="M26" s="177"/>
      <c r="Q26" s="167"/>
      <c r="S26" s="437" t="s">
        <v>304</v>
      </c>
      <c r="T26" s="437" t="s">
        <v>301</v>
      </c>
      <c r="V26" s="428" t="s">
        <v>270</v>
      </c>
      <c r="W26" s="136"/>
    </row>
    <row r="27" spans="1:24" s="28" customFormat="1" ht="14.25" x14ac:dyDescent="0.2">
      <c r="A27" s="302"/>
      <c r="B27" s="151" t="s">
        <v>126</v>
      </c>
      <c r="C27" s="151"/>
      <c r="D27" s="178"/>
      <c r="E27" s="733"/>
      <c r="F27" s="747"/>
      <c r="G27" s="747"/>
      <c r="H27" s="198"/>
      <c r="I27" s="264" t="str">
        <f>IF(E27="Autre","Préciser : ","")</f>
        <v/>
      </c>
      <c r="J27" s="477"/>
      <c r="K27" s="478"/>
      <c r="L27" s="478"/>
      <c r="M27" s="478"/>
      <c r="N27" s="478"/>
      <c r="Q27" s="167"/>
      <c r="S27" s="437" t="s">
        <v>281</v>
      </c>
      <c r="T27" s="437" t="s">
        <v>305</v>
      </c>
      <c r="V27" s="428" t="s">
        <v>271</v>
      </c>
      <c r="W27" s="136"/>
    </row>
    <row r="28" spans="1:24" s="28" customFormat="1" x14ac:dyDescent="0.2">
      <c r="A28" s="198"/>
      <c r="B28" s="143"/>
      <c r="C28" s="143"/>
      <c r="D28" s="178"/>
      <c r="E28" s="127"/>
      <c r="F28" s="127"/>
      <c r="G28" s="128"/>
      <c r="H28" s="198"/>
      <c r="I28" s="265"/>
      <c r="J28" s="265"/>
      <c r="K28" s="265"/>
      <c r="L28" s="265"/>
      <c r="M28" s="265"/>
      <c r="N28" s="198"/>
      <c r="Q28" s="167"/>
      <c r="S28" s="437" t="s">
        <v>284</v>
      </c>
      <c r="T28" s="437" t="s">
        <v>306</v>
      </c>
      <c r="V28" s="428" t="s">
        <v>272</v>
      </c>
      <c r="W28" s="136"/>
    </row>
    <row r="29" spans="1:24" s="28" customFormat="1" ht="14.25" x14ac:dyDescent="0.2">
      <c r="A29" s="198"/>
      <c r="B29" s="743" t="s">
        <v>128</v>
      </c>
      <c r="C29" s="744"/>
      <c r="D29" s="741" t="s">
        <v>196</v>
      </c>
      <c r="E29" s="742"/>
      <c r="F29" s="720"/>
      <c r="G29" s="720"/>
      <c r="H29" s="720"/>
      <c r="I29" s="720"/>
      <c r="J29" s="720"/>
      <c r="K29" s="720"/>
      <c r="L29" s="265"/>
      <c r="M29" s="265"/>
      <c r="N29" s="198"/>
      <c r="Q29" s="167"/>
      <c r="S29" s="437" t="s">
        <v>283</v>
      </c>
      <c r="T29" s="437" t="s">
        <v>307</v>
      </c>
      <c r="V29" s="431" t="s">
        <v>273</v>
      </c>
      <c r="W29" s="136"/>
    </row>
    <row r="30" spans="1:24" s="116" customFormat="1" ht="14.25" customHeight="1" x14ac:dyDescent="0.2">
      <c r="B30" s="745"/>
      <c r="C30" s="744"/>
      <c r="D30" s="696" t="s">
        <v>30</v>
      </c>
      <c r="E30" s="696"/>
      <c r="F30" s="171"/>
      <c r="G30" s="83"/>
      <c r="H30" s="83"/>
      <c r="I30" s="83"/>
      <c r="J30" s="83"/>
      <c r="K30" s="83"/>
      <c r="P30" s="93"/>
      <c r="S30" s="437" t="s">
        <v>286</v>
      </c>
      <c r="T30" s="437" t="s">
        <v>308</v>
      </c>
      <c r="V30" s="430" t="s">
        <v>274</v>
      </c>
    </row>
    <row r="31" spans="1:24" s="116" customFormat="1" ht="14.25" x14ac:dyDescent="0.2">
      <c r="B31" s="745"/>
      <c r="C31" s="744"/>
      <c r="D31" s="696" t="s">
        <v>32</v>
      </c>
      <c r="E31" s="719"/>
      <c r="F31" s="746"/>
      <c r="G31" s="746"/>
      <c r="H31" s="746"/>
      <c r="I31" s="746"/>
      <c r="J31" s="746"/>
      <c r="K31" s="746"/>
      <c r="S31" s="437" t="s">
        <v>282</v>
      </c>
      <c r="T31" s="437" t="s">
        <v>309</v>
      </c>
      <c r="V31" s="428" t="s">
        <v>275</v>
      </c>
    </row>
    <row r="32" spans="1:24" s="116" customFormat="1" ht="14.25" x14ac:dyDescent="0.2">
      <c r="B32" s="745"/>
      <c r="C32" s="744"/>
      <c r="D32" s="696" t="s">
        <v>33</v>
      </c>
      <c r="E32" s="696"/>
      <c r="F32" s="746"/>
      <c r="G32" s="746"/>
      <c r="H32" s="746"/>
      <c r="I32" s="746"/>
      <c r="J32" s="746"/>
      <c r="K32" s="746"/>
      <c r="S32" s="437" t="s">
        <v>310</v>
      </c>
      <c r="T32" s="437" t="s">
        <v>311</v>
      </c>
      <c r="V32" s="23" t="s">
        <v>276</v>
      </c>
    </row>
    <row r="33" spans="1:24" s="93" customFormat="1" ht="12.75" customHeight="1" x14ac:dyDescent="0.2">
      <c r="A33" s="117"/>
      <c r="B33" s="745"/>
      <c r="C33" s="744"/>
      <c r="D33" s="696" t="s">
        <v>31</v>
      </c>
      <c r="E33" s="696"/>
      <c r="F33" s="171"/>
      <c r="G33" s="50" t="s">
        <v>27</v>
      </c>
      <c r="H33" s="746"/>
      <c r="I33" s="746"/>
      <c r="J33" s="746"/>
      <c r="K33" s="746"/>
      <c r="L33" s="76"/>
      <c r="M33" s="76"/>
      <c r="N33" s="124"/>
      <c r="S33" s="437" t="s">
        <v>312</v>
      </c>
      <c r="T33" s="437" t="s">
        <v>313</v>
      </c>
      <c r="V33" s="23" t="s">
        <v>277</v>
      </c>
      <c r="W33" s="116"/>
    </row>
    <row r="34" spans="1:24" s="93" customFormat="1" ht="14.25" x14ac:dyDescent="0.2">
      <c r="A34" s="117"/>
      <c r="B34" s="745"/>
      <c r="C34" s="744"/>
      <c r="D34" s="119"/>
      <c r="E34" s="119"/>
      <c r="F34" s="122"/>
      <c r="G34" s="263" t="s">
        <v>28</v>
      </c>
      <c r="H34" s="175"/>
      <c r="I34" s="264" t="s">
        <v>29</v>
      </c>
      <c r="J34" s="716"/>
      <c r="K34" s="717"/>
      <c r="L34" s="124"/>
      <c r="M34" s="124"/>
      <c r="N34" s="124"/>
      <c r="S34" s="437" t="s">
        <v>285</v>
      </c>
      <c r="T34" s="437" t="s">
        <v>314</v>
      </c>
      <c r="V34" s="428" t="s">
        <v>278</v>
      </c>
      <c r="W34" s="116"/>
    </row>
    <row r="35" spans="1:24" s="28" customFormat="1" x14ac:dyDescent="0.2">
      <c r="B35" s="143"/>
      <c r="C35" s="143"/>
      <c r="D35" s="178"/>
      <c r="E35" s="127"/>
      <c r="F35" s="127"/>
      <c r="G35" s="128"/>
      <c r="I35" s="177"/>
      <c r="J35" s="177"/>
      <c r="K35" s="177"/>
      <c r="L35" s="177"/>
      <c r="M35" s="177"/>
      <c r="Q35" s="167"/>
      <c r="S35" s="437" t="s">
        <v>287</v>
      </c>
      <c r="T35" s="437" t="s">
        <v>315</v>
      </c>
      <c r="V35" s="428" t="s">
        <v>279</v>
      </c>
      <c r="W35" s="136"/>
    </row>
    <row r="36" spans="1:24" s="93" customFormat="1" ht="20.25" customHeight="1" x14ac:dyDescent="0.2">
      <c r="A36" s="103"/>
      <c r="B36" s="267" t="s">
        <v>68</v>
      </c>
      <c r="C36" s="200"/>
      <c r="D36" s="104"/>
      <c r="E36" s="147"/>
      <c r="F36" s="105"/>
      <c r="G36" s="201"/>
      <c r="H36" s="148"/>
      <c r="I36" s="104"/>
      <c r="J36" s="104"/>
      <c r="K36" s="106"/>
      <c r="L36" s="104"/>
      <c r="M36" s="507"/>
      <c r="N36" s="180"/>
      <c r="S36" s="437" t="s">
        <v>316</v>
      </c>
      <c r="T36" s="437" t="s">
        <v>317</v>
      </c>
      <c r="V36" s="428" t="s">
        <v>8</v>
      </c>
      <c r="W36" s="136"/>
    </row>
    <row r="37" spans="1:24" s="102" customFormat="1" ht="18" customHeight="1" thickBot="1" x14ac:dyDescent="0.25">
      <c r="A37" s="107"/>
      <c r="B37" s="709" t="s">
        <v>64</v>
      </c>
      <c r="C37" s="710"/>
      <c r="D37" s="710"/>
      <c r="E37" s="299"/>
      <c r="F37" s="108"/>
      <c r="G37" s="710" t="s">
        <v>65</v>
      </c>
      <c r="H37" s="710"/>
      <c r="I37" s="291"/>
      <c r="J37" s="140"/>
      <c r="K37" s="109"/>
      <c r="L37" s="173"/>
      <c r="M37" s="202"/>
      <c r="N37" s="264"/>
      <c r="S37" s="437" t="s">
        <v>318</v>
      </c>
      <c r="T37" s="437"/>
      <c r="V37" s="22"/>
      <c r="W37" s="135"/>
      <c r="X37" s="93"/>
    </row>
    <row r="38" spans="1:24" s="93" customFormat="1" ht="3.75" customHeight="1" x14ac:dyDescent="0.2">
      <c r="B38" s="149"/>
      <c r="C38" s="144"/>
      <c r="D38" s="145"/>
      <c r="E38" s="141"/>
      <c r="F38" s="141"/>
      <c r="G38" s="146"/>
      <c r="H38" s="188"/>
      <c r="I38" s="188"/>
      <c r="J38" s="188"/>
      <c r="K38" s="188"/>
      <c r="L38" s="188"/>
      <c r="M38" s="203"/>
      <c r="N38" s="117"/>
      <c r="S38" s="437" t="s">
        <v>319</v>
      </c>
      <c r="T38" s="437" t="s">
        <v>301</v>
      </c>
      <c r="V38" s="22"/>
      <c r="W38" s="136"/>
    </row>
    <row r="39" spans="1:24" s="93" customFormat="1" ht="26.25" customHeight="1" thickBot="1" x14ac:dyDescent="0.25">
      <c r="A39" s="204"/>
      <c r="B39" s="728" t="s">
        <v>198</v>
      </c>
      <c r="C39" s="729"/>
      <c r="D39" s="729"/>
      <c r="E39" s="635"/>
      <c r="F39" s="711"/>
      <c r="G39" s="712"/>
      <c r="H39" s="712"/>
      <c r="I39" s="110"/>
      <c r="J39" s="110"/>
      <c r="K39" s="205"/>
      <c r="L39" s="206"/>
      <c r="M39" s="508"/>
      <c r="N39" s="117"/>
      <c r="S39" s="437" t="s">
        <v>320</v>
      </c>
      <c r="T39" s="437" t="s">
        <v>301</v>
      </c>
      <c r="V39" s="22"/>
      <c r="W39" s="136"/>
    </row>
    <row r="40" spans="1:24" s="93" customFormat="1" ht="3.75" customHeight="1" x14ac:dyDescent="0.2">
      <c r="A40" s="204"/>
      <c r="B40" s="111"/>
      <c r="C40" s="112"/>
      <c r="D40" s="205"/>
      <c r="E40" s="207"/>
      <c r="F40" s="113"/>
      <c r="G40" s="205"/>
      <c r="H40" s="206"/>
      <c r="I40" s="188"/>
      <c r="J40" s="188"/>
      <c r="K40" s="188"/>
      <c r="L40" s="188"/>
      <c r="M40" s="203"/>
      <c r="N40" s="117"/>
      <c r="S40" s="438" t="s">
        <v>8</v>
      </c>
      <c r="T40" s="439"/>
      <c r="V40" s="22"/>
    </row>
    <row r="41" spans="1:24" s="93" customFormat="1" ht="15" thickBot="1" x14ac:dyDescent="0.25">
      <c r="A41" s="204"/>
      <c r="B41" s="208"/>
      <c r="C41" s="722" t="s">
        <v>35</v>
      </c>
      <c r="D41" s="710"/>
      <c r="E41" s="636"/>
      <c r="F41" s="636"/>
      <c r="G41" s="636"/>
      <c r="H41" s="180"/>
      <c r="I41" s="636"/>
      <c r="J41" s="636"/>
      <c r="K41" s="636"/>
      <c r="L41" s="188"/>
      <c r="M41" s="203"/>
      <c r="N41" s="117"/>
      <c r="V41" s="22"/>
    </row>
    <row r="42" spans="1:24" s="93" customFormat="1" ht="14.25" x14ac:dyDescent="0.2">
      <c r="A42" s="204"/>
      <c r="B42" s="225"/>
      <c r="C42" s="119"/>
      <c r="D42" s="119"/>
      <c r="E42" s="179"/>
      <c r="F42" s="179"/>
      <c r="G42" s="179"/>
      <c r="H42" s="180"/>
      <c r="I42" s="179"/>
      <c r="J42" s="179"/>
      <c r="K42" s="179"/>
      <c r="L42" s="117"/>
      <c r="M42" s="218"/>
      <c r="N42" s="117"/>
      <c r="V42" s="22"/>
    </row>
    <row r="43" spans="1:24" s="93" customFormat="1" ht="26.25" customHeight="1" x14ac:dyDescent="0.2">
      <c r="A43" s="204"/>
      <c r="B43" s="728" t="s">
        <v>197</v>
      </c>
      <c r="C43" s="729"/>
      <c r="D43" s="729"/>
      <c r="E43" s="723"/>
      <c r="F43" s="724"/>
      <c r="G43" s="725"/>
      <c r="H43" s="725"/>
      <c r="I43" s="726"/>
      <c r="J43" s="726"/>
      <c r="K43" s="179"/>
      <c r="L43" s="117"/>
      <c r="M43" s="218"/>
      <c r="N43" s="117"/>
      <c r="V43" s="22"/>
    </row>
    <row r="44" spans="1:24" s="93" customFormat="1" ht="14.25" x14ac:dyDescent="0.2">
      <c r="A44" s="460"/>
      <c r="B44" s="461"/>
      <c r="C44" s="462"/>
      <c r="D44" s="462" t="s">
        <v>164</v>
      </c>
      <c r="E44" s="733"/>
      <c r="F44" s="724"/>
      <c r="G44" s="725"/>
      <c r="H44" s="725"/>
      <c r="I44" s="726"/>
      <c r="J44" s="179"/>
      <c r="K44" s="179"/>
      <c r="L44" s="117"/>
      <c r="M44" s="218"/>
      <c r="N44" s="117"/>
      <c r="V44" s="22"/>
      <c r="W44" s="116"/>
    </row>
    <row r="45" spans="1:24" s="93" customFormat="1" ht="14.25" x14ac:dyDescent="0.2">
      <c r="A45" s="303"/>
      <c r="B45" s="268"/>
      <c r="C45" s="174"/>
      <c r="D45" s="119" t="s">
        <v>127</v>
      </c>
      <c r="E45" s="269" t="s">
        <v>86</v>
      </c>
      <c r="F45" s="170"/>
      <c r="G45" s="269" t="s">
        <v>167</v>
      </c>
      <c r="H45" s="718"/>
      <c r="I45" s="718"/>
      <c r="J45" s="269" t="s">
        <v>168</v>
      </c>
      <c r="K45" s="730"/>
      <c r="L45" s="731"/>
      <c r="M45" s="732"/>
      <c r="N45" s="506"/>
      <c r="V45" s="22"/>
      <c r="W45" s="116"/>
    </row>
    <row r="46" spans="1:24" s="93" customFormat="1" ht="3.75" customHeight="1" x14ac:dyDescent="0.2">
      <c r="A46" s="204"/>
      <c r="B46" s="209"/>
      <c r="C46" s="114"/>
      <c r="D46" s="114"/>
      <c r="E46" s="210"/>
      <c r="F46" s="211"/>
      <c r="G46" s="211"/>
      <c r="H46" s="211"/>
      <c r="I46" s="211"/>
      <c r="J46" s="211"/>
      <c r="K46" s="211"/>
      <c r="L46" s="212"/>
      <c r="M46" s="213"/>
      <c r="N46" s="117"/>
      <c r="V46" s="22"/>
    </row>
    <row r="47" spans="1:24" s="117" customFormat="1" x14ac:dyDescent="0.2">
      <c r="A47" s="204"/>
      <c r="B47" s="400"/>
      <c r="C47" s="401"/>
      <c r="D47" s="115"/>
      <c r="E47" s="50"/>
      <c r="F47" s="180"/>
      <c r="G47" s="180"/>
      <c r="H47" s="180"/>
      <c r="S47" s="93"/>
      <c r="V47" s="21"/>
      <c r="X47" s="93"/>
    </row>
    <row r="48" spans="1:24" s="93" customFormat="1" ht="3.75" customHeight="1" x14ac:dyDescent="0.2">
      <c r="B48" s="144"/>
      <c r="C48" s="144"/>
      <c r="D48" s="145"/>
      <c r="E48" s="141"/>
      <c r="F48" s="141"/>
      <c r="G48" s="146"/>
      <c r="H48" s="188"/>
      <c r="I48" s="188"/>
      <c r="J48" s="188"/>
      <c r="K48" s="188"/>
      <c r="L48" s="188"/>
      <c r="M48" s="188"/>
      <c r="N48" s="188"/>
      <c r="S48" s="102"/>
      <c r="V48" s="22"/>
    </row>
    <row r="49" spans="1:24" s="116" customFormat="1" ht="7.5" customHeight="1" x14ac:dyDescent="0.2">
      <c r="B49" s="835"/>
      <c r="C49" s="835"/>
      <c r="D49" s="836"/>
      <c r="E49" s="833"/>
      <c r="F49" s="834"/>
      <c r="G49" s="564"/>
      <c r="H49" s="151"/>
      <c r="I49" s="806"/>
      <c r="J49" s="696"/>
      <c r="K49" s="696"/>
      <c r="L49" s="402"/>
      <c r="M49" s="402"/>
      <c r="N49" s="117"/>
      <c r="V49" s="23"/>
    </row>
    <row r="50" spans="1:24" s="116" customFormat="1" ht="14.25" x14ac:dyDescent="0.2">
      <c r="B50" s="264"/>
      <c r="C50" s="264"/>
      <c r="D50" s="562"/>
      <c r="E50" s="565"/>
      <c r="F50" s="563"/>
      <c r="G50" s="564"/>
      <c r="H50" s="151"/>
      <c r="I50" s="216"/>
      <c r="J50" s="119"/>
      <c r="K50" s="119"/>
      <c r="L50" s="122"/>
      <c r="M50" s="122"/>
      <c r="N50" s="117"/>
      <c r="V50" s="23"/>
    </row>
    <row r="51" spans="1:24" s="93" customFormat="1" x14ac:dyDescent="0.2">
      <c r="B51" s="144"/>
      <c r="C51" s="144"/>
      <c r="D51" s="145"/>
      <c r="E51" s="141"/>
      <c r="F51" s="141"/>
      <c r="G51" s="146"/>
      <c r="V51" s="22"/>
    </row>
    <row r="52" spans="1:24" s="93" customFormat="1" ht="14.25" x14ac:dyDescent="0.2">
      <c r="B52" s="785" t="s">
        <v>118</v>
      </c>
      <c r="C52" s="744"/>
      <c r="D52" s="741" t="s">
        <v>196</v>
      </c>
      <c r="E52" s="802"/>
      <c r="F52" s="720"/>
      <c r="G52" s="720"/>
      <c r="H52" s="720"/>
      <c r="I52" s="720"/>
      <c r="J52" s="720"/>
      <c r="K52" s="720"/>
      <c r="V52" s="22"/>
    </row>
    <row r="53" spans="1:24" s="116" customFormat="1" ht="15" customHeight="1" thickBot="1" x14ac:dyDescent="0.25">
      <c r="A53" s="93"/>
      <c r="B53" s="745"/>
      <c r="C53" s="744"/>
      <c r="D53" s="710" t="s">
        <v>30</v>
      </c>
      <c r="E53" s="710"/>
      <c r="F53" s="296"/>
      <c r="G53" s="150"/>
      <c r="H53" s="150"/>
      <c r="I53" s="150"/>
      <c r="J53" s="150"/>
      <c r="K53" s="150"/>
      <c r="P53" s="93"/>
      <c r="S53" s="93"/>
      <c r="V53" s="22"/>
    </row>
    <row r="54" spans="1:24" s="116" customFormat="1" ht="15" thickBot="1" x14ac:dyDescent="0.25">
      <c r="A54" s="93"/>
      <c r="B54" s="745"/>
      <c r="C54" s="744"/>
      <c r="D54" s="710" t="s">
        <v>32</v>
      </c>
      <c r="E54" s="786"/>
      <c r="F54" s="721"/>
      <c r="G54" s="721"/>
      <c r="H54" s="721"/>
      <c r="I54" s="721"/>
      <c r="J54" s="721"/>
      <c r="K54" s="721"/>
      <c r="V54" s="22"/>
    </row>
    <row r="55" spans="1:24" s="116" customFormat="1" ht="15" thickBot="1" x14ac:dyDescent="0.25">
      <c r="A55" s="93"/>
      <c r="B55" s="745"/>
      <c r="C55" s="744"/>
      <c r="D55" s="710" t="s">
        <v>33</v>
      </c>
      <c r="E55" s="710"/>
      <c r="F55" s="721"/>
      <c r="G55" s="721"/>
      <c r="H55" s="721"/>
      <c r="I55" s="721"/>
      <c r="J55" s="721"/>
      <c r="K55" s="721"/>
      <c r="V55" s="23"/>
    </row>
    <row r="56" spans="1:24" s="93" customFormat="1" ht="12.75" customHeight="1" thickBot="1" x14ac:dyDescent="0.25">
      <c r="A56" s="117"/>
      <c r="B56" s="745"/>
      <c r="C56" s="744"/>
      <c r="D56" s="696" t="s">
        <v>31</v>
      </c>
      <c r="E56" s="696"/>
      <c r="F56" s="300"/>
      <c r="G56" s="360" t="s">
        <v>27</v>
      </c>
      <c r="H56" s="782"/>
      <c r="I56" s="782"/>
      <c r="J56" s="782"/>
      <c r="K56" s="782"/>
      <c r="L56" s="66"/>
      <c r="M56" s="66"/>
      <c r="N56" s="118"/>
      <c r="S56" s="116"/>
      <c r="V56" s="22"/>
    </row>
    <row r="57" spans="1:24" s="93" customFormat="1" ht="15" thickBot="1" x14ac:dyDescent="0.25">
      <c r="A57" s="117"/>
      <c r="B57" s="745"/>
      <c r="C57" s="744"/>
      <c r="D57" s="119"/>
      <c r="E57" s="119"/>
      <c r="F57" s="120"/>
      <c r="G57" s="361" t="s">
        <v>28</v>
      </c>
      <c r="H57" s="301"/>
      <c r="I57" s="362" t="s">
        <v>29</v>
      </c>
      <c r="J57" s="727"/>
      <c r="K57" s="727"/>
      <c r="L57" s="118"/>
      <c r="M57" s="118"/>
      <c r="N57" s="118"/>
      <c r="S57" s="116"/>
      <c r="V57" s="30"/>
    </row>
    <row r="58" spans="1:24" s="93" customFormat="1" ht="14.25" x14ac:dyDescent="0.2">
      <c r="A58" s="117"/>
      <c r="B58" s="550"/>
      <c r="C58" s="550"/>
      <c r="D58" s="119"/>
      <c r="E58" s="119"/>
      <c r="F58" s="120"/>
      <c r="G58" s="361"/>
      <c r="H58" s="568"/>
      <c r="I58" s="362"/>
      <c r="J58" s="506"/>
      <c r="K58" s="506"/>
      <c r="L58" s="118"/>
      <c r="M58" s="118"/>
      <c r="N58" s="118"/>
      <c r="S58" s="116"/>
      <c r="V58" s="30"/>
    </row>
    <row r="59" spans="1:24" s="93" customFormat="1" ht="15" customHeight="1" x14ac:dyDescent="0.25">
      <c r="A59" s="36" t="s">
        <v>357</v>
      </c>
      <c r="B59" s="72"/>
      <c r="C59" s="72"/>
      <c r="D59" s="72"/>
      <c r="E59" s="72"/>
      <c r="F59" s="72"/>
      <c r="G59" s="73"/>
      <c r="H59" s="271"/>
      <c r="I59" s="272"/>
      <c r="J59" s="273"/>
      <c r="K59" s="279"/>
      <c r="L59" s="280"/>
      <c r="M59" s="280"/>
      <c r="N59" s="117"/>
      <c r="R59" s="117"/>
      <c r="S59" s="407"/>
      <c r="T59" s="408"/>
      <c r="U59" s="409"/>
      <c r="V59" s="21"/>
      <c r="W59" s="136"/>
    </row>
    <row r="60" spans="1:24" s="93" customFormat="1" ht="7.5" customHeight="1" x14ac:dyDescent="0.25">
      <c r="A60" s="75"/>
      <c r="B60" s="76"/>
      <c r="C60" s="76"/>
      <c r="D60" s="76"/>
      <c r="E60" s="76"/>
      <c r="F60" s="76"/>
      <c r="G60" s="77"/>
      <c r="H60" s="78"/>
      <c r="I60" s="116"/>
      <c r="J60" s="116"/>
      <c r="K60" s="274"/>
      <c r="L60" s="74"/>
      <c r="M60" s="74"/>
      <c r="N60" s="74"/>
      <c r="Q60" s="71"/>
      <c r="R60" s="117"/>
      <c r="S60" s="407"/>
      <c r="T60" s="408"/>
      <c r="U60" s="409"/>
      <c r="V60" s="21"/>
      <c r="W60" s="136"/>
    </row>
    <row r="61" spans="1:24" s="116" customFormat="1" x14ac:dyDescent="0.2">
      <c r="B61" s="143"/>
      <c r="C61" s="21"/>
      <c r="D61" s="144"/>
      <c r="E61" s="141"/>
      <c r="F61" s="35"/>
      <c r="G61" s="180"/>
      <c r="H61" s="197"/>
      <c r="I61" s="198"/>
      <c r="J61" s="198"/>
      <c r="K61" s="198"/>
      <c r="R61" s="117"/>
      <c r="S61" s="407"/>
      <c r="T61" s="117"/>
      <c r="U61" s="117"/>
      <c r="V61" s="21"/>
      <c r="W61" s="136"/>
      <c r="X61" s="93"/>
    </row>
    <row r="62" spans="1:24" s="116" customFormat="1" ht="30.75" customHeight="1" x14ac:dyDescent="0.2">
      <c r="B62" s="743" t="s">
        <v>166</v>
      </c>
      <c r="C62" s="744"/>
      <c r="D62" s="741" t="s">
        <v>356</v>
      </c>
      <c r="E62" s="742"/>
      <c r="F62" s="787"/>
      <c r="G62" s="787"/>
      <c r="H62" s="787"/>
      <c r="I62" s="787"/>
      <c r="J62" s="787"/>
      <c r="K62" s="787"/>
      <c r="L62" s="700"/>
      <c r="M62" s="700"/>
      <c r="R62" s="117"/>
      <c r="S62" s="407"/>
      <c r="T62" s="117"/>
      <c r="U62" s="117"/>
      <c r="V62" s="21"/>
      <c r="W62" s="136"/>
      <c r="X62" s="93"/>
    </row>
    <row r="63" spans="1:24" s="116" customFormat="1" ht="30.75" customHeight="1" x14ac:dyDescent="0.2">
      <c r="B63" s="743"/>
      <c r="C63" s="744"/>
      <c r="D63" s="788" t="s">
        <v>361</v>
      </c>
      <c r="E63" s="789"/>
      <c r="F63" s="807"/>
      <c r="G63" s="808"/>
      <c r="H63" s="556"/>
      <c r="I63" s="556"/>
      <c r="J63" s="566"/>
      <c r="K63" s="566"/>
      <c r="L63" s="567"/>
      <c r="M63" s="567"/>
      <c r="R63" s="117"/>
      <c r="S63" s="407"/>
      <c r="T63" s="117"/>
      <c r="U63" s="117"/>
      <c r="V63" s="21"/>
      <c r="W63" s="136"/>
      <c r="X63" s="93"/>
    </row>
    <row r="64" spans="1:24" s="116" customFormat="1" ht="14.25" customHeight="1" x14ac:dyDescent="0.2">
      <c r="B64" s="745"/>
      <c r="C64" s="744"/>
      <c r="D64" s="696" t="s">
        <v>30</v>
      </c>
      <c r="E64" s="696"/>
      <c r="F64" s="171"/>
      <c r="G64" s="83"/>
      <c r="H64" s="83"/>
      <c r="I64" s="83"/>
      <c r="J64" s="83"/>
      <c r="K64" s="83"/>
      <c r="P64" s="93"/>
      <c r="R64" s="117"/>
      <c r="S64" s="117"/>
      <c r="T64" s="117"/>
      <c r="U64" s="117"/>
      <c r="V64" s="21"/>
    </row>
    <row r="65" spans="1:24" s="116" customFormat="1" ht="14.25" x14ac:dyDescent="0.2">
      <c r="B65" s="745"/>
      <c r="C65" s="744"/>
      <c r="D65" s="696" t="s">
        <v>32</v>
      </c>
      <c r="E65" s="719"/>
      <c r="F65" s="720"/>
      <c r="G65" s="720"/>
      <c r="H65" s="720"/>
      <c r="I65" s="720"/>
      <c r="J65" s="720"/>
      <c r="K65" s="720"/>
      <c r="R65" s="117"/>
      <c r="S65" s="117"/>
      <c r="T65" s="117"/>
      <c r="U65" s="117"/>
      <c r="V65" s="21"/>
    </row>
    <row r="66" spans="1:24" s="116" customFormat="1" ht="14.25" x14ac:dyDescent="0.2">
      <c r="B66" s="745"/>
      <c r="C66" s="744"/>
      <c r="D66" s="696" t="s">
        <v>33</v>
      </c>
      <c r="E66" s="696"/>
      <c r="F66" s="720"/>
      <c r="G66" s="720"/>
      <c r="H66" s="720"/>
      <c r="I66" s="720"/>
      <c r="J66" s="720"/>
      <c r="K66" s="720"/>
      <c r="R66" s="117"/>
      <c r="S66" s="117"/>
      <c r="T66" s="117"/>
      <c r="U66" s="117"/>
      <c r="V66" s="21"/>
    </row>
    <row r="67" spans="1:24" s="93" customFormat="1" ht="12.75" customHeight="1" x14ac:dyDescent="0.2">
      <c r="A67" s="117"/>
      <c r="B67" s="745"/>
      <c r="C67" s="744"/>
      <c r="D67" s="696" t="s">
        <v>31</v>
      </c>
      <c r="E67" s="696"/>
      <c r="F67" s="171"/>
      <c r="G67" s="50" t="s">
        <v>27</v>
      </c>
      <c r="H67" s="720"/>
      <c r="I67" s="720"/>
      <c r="J67" s="720"/>
      <c r="K67" s="720"/>
      <c r="L67" s="76"/>
      <c r="M67" s="76"/>
      <c r="N67" s="124"/>
      <c r="R67" s="117"/>
      <c r="S67" s="117"/>
      <c r="T67" s="117"/>
      <c r="U67" s="117"/>
      <c r="V67" s="21"/>
      <c r="W67" s="116"/>
    </row>
    <row r="68" spans="1:24" s="93" customFormat="1" ht="14.25" x14ac:dyDescent="0.2">
      <c r="A68" s="117"/>
      <c r="B68" s="745"/>
      <c r="C68" s="744"/>
      <c r="D68" s="119"/>
      <c r="E68" s="119"/>
      <c r="F68" s="122"/>
      <c r="G68" s="263" t="s">
        <v>28</v>
      </c>
      <c r="H68" s="175"/>
      <c r="I68" s="264" t="s">
        <v>29</v>
      </c>
      <c r="J68" s="694" t="str">
        <f>IF(J34="","",J34)</f>
        <v/>
      </c>
      <c r="K68" s="695"/>
      <c r="L68" s="124"/>
      <c r="M68" s="124"/>
      <c r="N68" s="124"/>
      <c r="R68" s="117"/>
      <c r="S68" s="117"/>
      <c r="T68" s="117"/>
      <c r="U68" s="117"/>
      <c r="V68" s="411"/>
      <c r="W68" s="116"/>
    </row>
    <row r="69" spans="1:24" s="116" customFormat="1" ht="14.25" x14ac:dyDescent="0.2">
      <c r="A69" s="93"/>
      <c r="B69" s="783" t="s">
        <v>20</v>
      </c>
      <c r="C69" s="754"/>
      <c r="D69" s="784"/>
      <c r="E69" s="804"/>
      <c r="F69" s="805"/>
      <c r="G69" s="214"/>
      <c r="H69" s="215"/>
      <c r="I69" s="806" t="s">
        <v>360</v>
      </c>
      <c r="J69" s="710"/>
      <c r="K69" s="710"/>
      <c r="L69" s="402"/>
      <c r="M69" s="402"/>
      <c r="N69" s="117"/>
      <c r="S69" s="93"/>
      <c r="V69" s="23"/>
      <c r="X69" s="93"/>
    </row>
    <row r="70" spans="1:24" s="116" customFormat="1" ht="14.25" x14ac:dyDescent="0.2">
      <c r="A70" s="463"/>
      <c r="B70" s="464"/>
      <c r="C70" s="464"/>
      <c r="D70" s="465" t="s">
        <v>359</v>
      </c>
      <c r="E70" s="454"/>
      <c r="F70" s="403"/>
      <c r="G70" s="214"/>
      <c r="H70" s="215"/>
      <c r="I70" s="216"/>
      <c r="J70" s="172"/>
      <c r="K70" s="172"/>
      <c r="L70" s="122"/>
      <c r="M70" s="122"/>
      <c r="N70" s="117"/>
      <c r="S70" s="93"/>
      <c r="V70" s="23"/>
      <c r="X70" s="93"/>
    </row>
    <row r="71" spans="1:24" s="116" customFormat="1" ht="14.25" x14ac:dyDescent="0.2">
      <c r="A71" s="117"/>
      <c r="B71" s="558"/>
      <c r="C71" s="558"/>
      <c r="D71" s="119"/>
      <c r="E71" s="119"/>
      <c r="F71" s="122"/>
      <c r="G71" s="263"/>
      <c r="H71" s="559"/>
      <c r="I71" s="264"/>
      <c r="J71" s="560"/>
      <c r="K71" s="561"/>
      <c r="L71" s="124"/>
      <c r="M71" s="124"/>
      <c r="N71" s="124"/>
      <c r="R71" s="117"/>
      <c r="S71" s="117"/>
      <c r="T71" s="117"/>
      <c r="U71" s="117"/>
      <c r="V71" s="411"/>
    </row>
    <row r="72" spans="1:24" s="93" customFormat="1" ht="15" customHeight="1" x14ac:dyDescent="0.25">
      <c r="A72" s="699" t="s">
        <v>358</v>
      </c>
      <c r="B72" s="700"/>
      <c r="C72" s="700"/>
      <c r="D72" s="700"/>
      <c r="E72" s="700"/>
      <c r="F72" s="700"/>
      <c r="G72" s="700"/>
      <c r="H72" s="700"/>
      <c r="I72" s="700"/>
      <c r="J72" s="700"/>
      <c r="K72" s="700"/>
      <c r="L72" s="700"/>
      <c r="M72" s="700"/>
      <c r="N72" s="117"/>
      <c r="R72" s="117"/>
      <c r="S72" s="407"/>
      <c r="T72" s="408"/>
      <c r="U72" s="409"/>
      <c r="V72" s="21"/>
      <c r="W72" s="136"/>
    </row>
    <row r="73" spans="1:24" s="93" customFormat="1" ht="14.25" x14ac:dyDescent="0.2">
      <c r="A73" s="116"/>
      <c r="B73" s="80" t="s">
        <v>86</v>
      </c>
      <c r="C73" s="80"/>
      <c r="D73" s="80" t="s">
        <v>87</v>
      </c>
      <c r="E73" s="80"/>
      <c r="F73" s="80" t="s">
        <v>88</v>
      </c>
      <c r="J73" s="164" t="s">
        <v>199</v>
      </c>
      <c r="K73" s="164"/>
      <c r="L73" s="81"/>
      <c r="M73" s="81"/>
      <c r="N73" s="276"/>
      <c r="O73" s="116"/>
      <c r="Q73" s="71"/>
      <c r="R73" s="117"/>
      <c r="S73" s="407"/>
      <c r="T73" s="408"/>
      <c r="U73" s="409"/>
      <c r="V73" s="21"/>
      <c r="W73" s="136"/>
    </row>
    <row r="74" spans="1:24" s="93" customFormat="1" ht="15" x14ac:dyDescent="0.25">
      <c r="A74" s="116"/>
      <c r="B74" s="170"/>
      <c r="C74" s="142"/>
      <c r="D74" s="697"/>
      <c r="E74" s="698"/>
      <c r="F74" s="701"/>
      <c r="G74" s="702"/>
      <c r="H74" s="703"/>
      <c r="I74" s="2"/>
      <c r="J74" s="704"/>
      <c r="K74" s="705"/>
      <c r="L74" s="705"/>
      <c r="M74" s="705"/>
      <c r="N74" s="473"/>
      <c r="O74" s="194"/>
      <c r="R74" s="410"/>
      <c r="S74" s="407"/>
      <c r="T74" s="117"/>
      <c r="U74" s="409"/>
      <c r="V74" s="21"/>
      <c r="W74" s="136"/>
    </row>
    <row r="75" spans="1:24" s="93" customFormat="1" ht="15" x14ac:dyDescent="0.25">
      <c r="A75" s="116"/>
      <c r="B75" s="170"/>
      <c r="C75" s="142"/>
      <c r="D75" s="170"/>
      <c r="E75" s="170"/>
      <c r="F75" s="551"/>
      <c r="G75" s="553"/>
      <c r="H75" s="553"/>
      <c r="I75" s="2"/>
      <c r="J75" s="552"/>
      <c r="K75" s="473"/>
      <c r="L75" s="473"/>
      <c r="M75" s="473"/>
      <c r="N75" s="473"/>
      <c r="O75" s="194"/>
      <c r="R75" s="410"/>
      <c r="S75" s="407"/>
      <c r="T75" s="117"/>
      <c r="U75" s="409"/>
      <c r="V75" s="21"/>
      <c r="W75" s="136"/>
    </row>
    <row r="76" spans="1:24" s="116" customFormat="1" ht="15" x14ac:dyDescent="0.25">
      <c r="B76" s="554"/>
      <c r="C76" s="142"/>
      <c r="D76" s="554"/>
      <c r="E76" s="554"/>
      <c r="F76" s="506"/>
      <c r="G76" s="506"/>
      <c r="H76" s="506"/>
      <c r="I76" s="277"/>
      <c r="J76" s="555"/>
      <c r="K76" s="556"/>
      <c r="L76" s="556"/>
      <c r="M76" s="556"/>
      <c r="N76" s="556"/>
      <c r="O76" s="557"/>
      <c r="R76" s="410"/>
      <c r="S76" s="407"/>
      <c r="T76" s="117"/>
      <c r="U76" s="409"/>
      <c r="V76" s="21"/>
      <c r="W76" s="136"/>
    </row>
    <row r="77" spans="1:24" s="93" customFormat="1" ht="15" customHeight="1" x14ac:dyDescent="0.25">
      <c r="A77" s="699" t="s">
        <v>165</v>
      </c>
      <c r="B77" s="700"/>
      <c r="C77" s="700"/>
      <c r="D77" s="700"/>
      <c r="E77" s="700"/>
      <c r="F77" s="700"/>
      <c r="G77" s="700"/>
      <c r="H77" s="700"/>
      <c r="I77" s="700"/>
      <c r="J77" s="700"/>
      <c r="K77" s="700"/>
      <c r="L77" s="700"/>
      <c r="M77" s="700"/>
      <c r="N77" s="117"/>
      <c r="R77" s="117"/>
      <c r="S77" s="407"/>
      <c r="T77" s="408"/>
      <c r="U77" s="409"/>
      <c r="V77" s="21"/>
      <c r="W77" s="136"/>
    </row>
    <row r="78" spans="1:24" s="93" customFormat="1" ht="8.25" customHeight="1" x14ac:dyDescent="0.25">
      <c r="A78" s="466"/>
      <c r="B78" s="76"/>
      <c r="C78" s="76"/>
      <c r="D78" s="76"/>
      <c r="E78" s="76"/>
      <c r="F78" s="76"/>
      <c r="G78" s="77"/>
      <c r="H78" s="78"/>
      <c r="I78" s="116"/>
      <c r="J78" s="116"/>
      <c r="K78" s="274"/>
      <c r="L78" s="74"/>
      <c r="M78" s="74"/>
      <c r="N78" s="74"/>
      <c r="Q78" s="71"/>
      <c r="R78" s="117"/>
      <c r="S78" s="407"/>
      <c r="T78" s="408"/>
      <c r="U78" s="409"/>
      <c r="V78" s="21"/>
      <c r="W78" s="136"/>
    </row>
    <row r="79" spans="1:24" s="93" customFormat="1" ht="14.25" x14ac:dyDescent="0.2">
      <c r="A79" s="532"/>
      <c r="B79" s="275" t="s">
        <v>86</v>
      </c>
      <c r="C79" s="275"/>
      <c r="D79" s="275" t="s">
        <v>87</v>
      </c>
      <c r="E79" s="275"/>
      <c r="F79" s="275" t="s">
        <v>88</v>
      </c>
      <c r="G79" s="116"/>
      <c r="H79" s="116"/>
      <c r="I79" s="116"/>
      <c r="J79" s="164"/>
      <c r="K79" s="164"/>
      <c r="L79" s="81"/>
      <c r="M79" s="81"/>
      <c r="N79" s="276"/>
      <c r="O79" s="116"/>
      <c r="Q79" s="71"/>
      <c r="R79" s="117"/>
      <c r="S79" s="407"/>
      <c r="T79" s="408"/>
      <c r="U79" s="409"/>
      <c r="V79" s="21"/>
      <c r="W79" s="136"/>
    </row>
    <row r="80" spans="1:24" s="93" customFormat="1" ht="15" x14ac:dyDescent="0.25">
      <c r="A80" s="532"/>
      <c r="B80" s="170"/>
      <c r="C80" s="142"/>
      <c r="D80" s="697"/>
      <c r="E80" s="698"/>
      <c r="F80" s="701"/>
      <c r="G80" s="702"/>
      <c r="H80" s="703"/>
      <c r="I80" s="277"/>
      <c r="J80" s="266"/>
      <c r="K80" s="193"/>
      <c r="L80" s="193"/>
      <c r="M80" s="193"/>
      <c r="N80" s="81"/>
      <c r="O80" s="194"/>
      <c r="R80" s="410"/>
      <c r="S80" s="407"/>
      <c r="T80" s="117"/>
      <c r="U80" s="409"/>
      <c r="V80" s="21"/>
      <c r="W80" s="136"/>
    </row>
    <row r="81" spans="1:23" ht="16.5" customHeight="1" x14ac:dyDescent="0.2">
      <c r="A81" s="532"/>
      <c r="B81" s="83" t="s">
        <v>90</v>
      </c>
      <c r="C81" s="83"/>
      <c r="D81" s="83"/>
      <c r="E81" s="803" t="s">
        <v>130</v>
      </c>
      <c r="F81" s="803"/>
      <c r="G81" s="278"/>
      <c r="H81" s="275" t="s">
        <v>91</v>
      </c>
      <c r="I81" s="278"/>
      <c r="J81" s="278"/>
      <c r="K81" s="116"/>
      <c r="L81" s="81"/>
      <c r="M81" s="81"/>
      <c r="N81" s="116"/>
      <c r="O81" s="116"/>
      <c r="P81" s="93"/>
      <c r="Q81" s="93"/>
      <c r="R81" s="117"/>
      <c r="S81" s="407"/>
      <c r="T81" s="117"/>
      <c r="U81" s="117"/>
      <c r="V81" s="21"/>
      <c r="W81" s="136"/>
    </row>
    <row r="82" spans="1:23" ht="14.25" x14ac:dyDescent="0.2">
      <c r="A82" s="532"/>
      <c r="B82" s="713"/>
      <c r="C82" s="688"/>
      <c r="D82" s="122"/>
      <c r="E82" s="714"/>
      <c r="F82" s="715"/>
      <c r="G82" s="82"/>
      <c r="H82" s="716"/>
      <c r="I82" s="717"/>
      <c r="J82" s="717"/>
      <c r="K82" s="717"/>
      <c r="L82" s="116"/>
      <c r="M82" s="116"/>
      <c r="N82" s="116"/>
      <c r="O82" s="93"/>
      <c r="P82" s="93"/>
      <c r="Q82" s="93"/>
      <c r="R82" s="93"/>
      <c r="T82" s="93"/>
      <c r="U82" s="93"/>
      <c r="V82" s="22"/>
      <c r="W82" s="136"/>
    </row>
    <row r="83" spans="1:23" s="28" customFormat="1" x14ac:dyDescent="0.2">
      <c r="A83" s="479"/>
      <c r="B83" s="143"/>
      <c r="C83" s="143"/>
      <c r="D83" s="178"/>
      <c r="E83" s="127"/>
      <c r="F83" s="127"/>
      <c r="G83" s="128"/>
      <c r="I83" s="177"/>
      <c r="J83" s="177"/>
      <c r="K83" s="177"/>
      <c r="L83" s="177"/>
      <c r="M83" s="177"/>
      <c r="Q83" s="167"/>
      <c r="V83" s="22"/>
      <c r="W83" s="136"/>
    </row>
    <row r="84" spans="1:23" ht="12.95" customHeight="1" x14ac:dyDescent="0.25">
      <c r="A84" s="36" t="s">
        <v>235</v>
      </c>
      <c r="B84" s="90"/>
      <c r="C84" s="90"/>
      <c r="D84" s="90"/>
      <c r="E84" s="90"/>
      <c r="F84" s="90"/>
      <c r="G84" s="285"/>
      <c r="H84" s="90"/>
      <c r="I84" s="90"/>
      <c r="J84" s="317"/>
      <c r="K84" s="317"/>
      <c r="L84" s="318"/>
      <c r="M84" s="318"/>
      <c r="N84" s="530"/>
      <c r="O84" s="543"/>
      <c r="P84" s="117"/>
      <c r="Q84" s="223"/>
      <c r="R84" s="220"/>
      <c r="S84" s="222"/>
      <c r="T84" s="220"/>
      <c r="U84" s="220"/>
      <c r="V84" s="30"/>
    </row>
    <row r="85" spans="1:23" ht="7.5" customHeight="1" x14ac:dyDescent="0.2">
      <c r="A85" s="92"/>
      <c r="B85" s="92"/>
      <c r="C85" s="92"/>
      <c r="D85" s="92"/>
      <c r="E85" s="92"/>
      <c r="F85" s="92"/>
      <c r="G85" s="224"/>
      <c r="H85" s="92"/>
      <c r="I85" s="92"/>
      <c r="J85" s="217"/>
      <c r="K85" s="217"/>
      <c r="L85" s="217"/>
      <c r="M85" s="217"/>
      <c r="N85" s="423"/>
      <c r="O85" s="538"/>
      <c r="P85" s="117"/>
      <c r="Q85" s="326"/>
      <c r="R85" s="220"/>
      <c r="S85" s="220"/>
      <c r="T85" s="220"/>
      <c r="U85" s="220"/>
      <c r="V85" s="93"/>
    </row>
    <row r="86" spans="1:23" ht="12.95" customHeight="1" x14ac:dyDescent="0.2">
      <c r="A86" s="93"/>
      <c r="B86" s="790" t="s">
        <v>237</v>
      </c>
      <c r="C86" s="791"/>
      <c r="D86" s="791"/>
      <c r="E86" s="791"/>
      <c r="F86" s="791"/>
      <c r="G86" s="791"/>
      <c r="H86" s="792"/>
      <c r="I86" s="332" t="s">
        <v>185</v>
      </c>
      <c r="J86" s="333" t="s">
        <v>212</v>
      </c>
      <c r="K86" s="93"/>
      <c r="L86" s="336" t="s">
        <v>187</v>
      </c>
      <c r="M86" s="497"/>
      <c r="N86" s="424"/>
      <c r="O86" s="538"/>
      <c r="P86" s="117"/>
      <c r="Q86" s="326"/>
      <c r="R86" s="220"/>
      <c r="S86" s="220"/>
      <c r="T86" s="220"/>
      <c r="U86" s="220"/>
      <c r="V86" s="93"/>
      <c r="W86" s="92"/>
    </row>
    <row r="87" spans="1:23" ht="12.95" customHeight="1" x14ac:dyDescent="0.2">
      <c r="A87" s="93"/>
      <c r="B87" s="92"/>
      <c r="C87" s="328" t="s">
        <v>4</v>
      </c>
      <c r="D87" s="92"/>
      <c r="E87" s="92"/>
      <c r="F87" s="92"/>
      <c r="G87" s="224"/>
      <c r="H87" s="92"/>
      <c r="I87" s="334" t="s">
        <v>188</v>
      </c>
      <c r="J87" s="335" t="s">
        <v>186</v>
      </c>
      <c r="K87" s="93"/>
      <c r="L87" s="375" t="s">
        <v>186</v>
      </c>
      <c r="M87" s="499" t="s">
        <v>351</v>
      </c>
      <c r="N87" s="827" t="s">
        <v>353</v>
      </c>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500"/>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500"/>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500"/>
      <c r="N90" s="700"/>
      <c r="O90" s="538"/>
      <c r="P90" s="117"/>
      <c r="Q90" s="326"/>
      <c r="R90" s="220"/>
      <c r="S90" s="220"/>
      <c r="T90" s="220"/>
      <c r="U90" s="220"/>
      <c r="V90" s="93"/>
    </row>
    <row r="91" spans="1:23" ht="12.95" customHeight="1" x14ac:dyDescent="0.2">
      <c r="A91" s="93"/>
      <c r="B91" s="92"/>
      <c r="C91" s="680"/>
      <c r="D91" s="691"/>
      <c r="E91" s="691"/>
      <c r="F91" s="691"/>
      <c r="G91" s="691"/>
      <c r="H91" s="692"/>
      <c r="I91" s="358"/>
      <c r="J91" s="337"/>
      <c r="K91" s="371"/>
      <c r="L91" s="339"/>
      <c r="M91" s="500"/>
      <c r="N91" s="700"/>
      <c r="O91" s="538"/>
      <c r="P91" s="117"/>
      <c r="Q91" s="326"/>
      <c r="R91" s="220"/>
      <c r="S91" s="220"/>
      <c r="T91" s="220"/>
      <c r="U91" s="220"/>
      <c r="V91" s="93"/>
    </row>
    <row r="92" spans="1:23" ht="12.95" customHeight="1" thickBot="1" x14ac:dyDescent="0.25">
      <c r="A92" s="93"/>
      <c r="B92" s="92"/>
      <c r="C92" s="706"/>
      <c r="D92" s="707"/>
      <c r="E92" s="707"/>
      <c r="F92" s="707"/>
      <c r="G92" s="707"/>
      <c r="H92" s="708"/>
      <c r="I92" s="370"/>
      <c r="J92" s="337"/>
      <c r="K92" s="371"/>
      <c r="L92" s="340"/>
      <c r="M92" s="501"/>
      <c r="N92" s="828"/>
      <c r="O92" s="538"/>
      <c r="P92" s="117"/>
      <c r="Q92" s="326"/>
      <c r="R92" s="220"/>
      <c r="S92" s="220"/>
      <c r="T92" s="220"/>
      <c r="U92" s="220"/>
      <c r="V92" s="93"/>
    </row>
    <row r="93" spans="1:23" ht="12.95" customHeight="1" thickTop="1" x14ac:dyDescent="0.2">
      <c r="A93" s="93"/>
      <c r="B93" s="92"/>
      <c r="C93" s="677" t="s">
        <v>179</v>
      </c>
      <c r="D93" s="678"/>
      <c r="E93" s="678"/>
      <c r="F93" s="678"/>
      <c r="G93" s="678"/>
      <c r="H93" s="679"/>
      <c r="I93" s="368"/>
      <c r="J93" s="369"/>
      <c r="K93" s="217"/>
      <c r="L93" s="578">
        <f>ROUND(SUM(L88:L92),0)</f>
        <v>0</v>
      </c>
      <c r="M93" s="579">
        <f>L93</f>
        <v>0</v>
      </c>
      <c r="N93" s="594">
        <v>0</v>
      </c>
      <c r="O93" s="538"/>
      <c r="P93" s="117"/>
      <c r="Q93" s="326"/>
      <c r="R93" s="220"/>
      <c r="S93" s="220"/>
      <c r="T93" s="220"/>
      <c r="U93" s="220"/>
      <c r="V93" s="93"/>
    </row>
    <row r="94" spans="1:23" ht="12.95" customHeight="1" x14ac:dyDescent="0.2">
      <c r="A94" s="93"/>
      <c r="B94" s="92"/>
      <c r="C94" s="369"/>
      <c r="D94" s="412"/>
      <c r="E94" s="412"/>
      <c r="F94" s="412"/>
      <c r="G94" s="412"/>
      <c r="H94" s="412"/>
      <c r="I94" s="369"/>
      <c r="J94" s="369"/>
      <c r="K94" s="217"/>
      <c r="L94" s="413"/>
      <c r="M94" s="413"/>
      <c r="N94" s="376" t="str">
        <f>IF(N93=0,IF(L93=0,"","nouveau coût"),(L93-N93)/N93)</f>
        <v/>
      </c>
      <c r="O94" s="325"/>
      <c r="P94" s="117"/>
      <c r="Q94" s="326"/>
      <c r="R94" s="220"/>
      <c r="S94" s="220"/>
      <c r="T94" s="220"/>
      <c r="U94" s="220"/>
      <c r="V94" s="93"/>
    </row>
    <row r="95" spans="1:23" ht="12.95" customHeight="1" x14ac:dyDescent="0.2">
      <c r="A95" s="93"/>
      <c r="B95" s="324" t="s">
        <v>5</v>
      </c>
      <c r="C95" s="92"/>
      <c r="D95" s="92"/>
      <c r="E95" s="92"/>
      <c r="F95" s="92"/>
      <c r="G95" s="224"/>
      <c r="H95" s="92"/>
      <c r="I95" s="92"/>
      <c r="J95" s="217"/>
      <c r="K95" s="217"/>
      <c r="L95" s="217"/>
      <c r="M95" s="217"/>
      <c r="N95" s="425"/>
      <c r="O95" s="538"/>
      <c r="P95" s="117"/>
      <c r="Q95" s="326"/>
      <c r="R95" s="220"/>
      <c r="S95" s="220"/>
      <c r="T95" s="220"/>
      <c r="U95" s="220"/>
      <c r="V95" s="93"/>
      <c r="W95" s="116"/>
    </row>
    <row r="96" spans="1:23" ht="12.95" customHeight="1" x14ac:dyDescent="0.2">
      <c r="A96" s="93"/>
      <c r="B96" s="92"/>
      <c r="C96" s="328" t="s">
        <v>6</v>
      </c>
      <c r="D96" s="92"/>
      <c r="E96" s="328" t="s">
        <v>238</v>
      </c>
      <c r="F96" s="92"/>
      <c r="G96" s="224"/>
      <c r="H96" s="92"/>
      <c r="I96" s="92"/>
      <c r="J96" s="372" t="s">
        <v>181</v>
      </c>
      <c r="K96" s="373" t="s">
        <v>180</v>
      </c>
      <c r="L96" s="330" t="s">
        <v>182</v>
      </c>
      <c r="M96" s="499" t="s">
        <v>351</v>
      </c>
      <c r="N96" s="426"/>
      <c r="O96" s="538"/>
      <c r="P96" s="130" t="s">
        <v>213</v>
      </c>
      <c r="Q96" s="326"/>
      <c r="R96" s="220"/>
      <c r="S96" s="220"/>
      <c r="T96" s="220"/>
      <c r="U96" s="220"/>
      <c r="V96" s="93"/>
    </row>
    <row r="97" spans="2:24" s="93" customFormat="1" ht="12.95" customHeight="1" x14ac:dyDescent="0.2">
      <c r="B97" s="92"/>
      <c r="C97" s="680"/>
      <c r="D97" s="681"/>
      <c r="E97" s="674"/>
      <c r="F97" s="675"/>
      <c r="G97" s="675"/>
      <c r="H97" s="675"/>
      <c r="I97" s="676"/>
      <c r="J97" s="338"/>
      <c r="K97" s="341"/>
      <c r="L97" s="580">
        <f t="shared" ref="L97:L103" si="0">J97*K97</f>
        <v>0</v>
      </c>
      <c r="M97" s="503"/>
      <c r="N97" s="426"/>
      <c r="O97" s="831" t="s">
        <v>352</v>
      </c>
      <c r="P97" s="117" t="s">
        <v>214</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03"/>
      <c r="N98" s="827" t="s">
        <v>353</v>
      </c>
      <c r="O98" s="831"/>
      <c r="P98" s="117" t="s">
        <v>215</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03"/>
      <c r="N99" s="700"/>
      <c r="O99" s="831"/>
      <c r="P99" s="117" t="s">
        <v>216</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03"/>
      <c r="N100" s="700"/>
      <c r="O100" s="831"/>
      <c r="P100" s="117" t="s">
        <v>217</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03"/>
      <c r="N101" s="700"/>
      <c r="O101" s="831"/>
      <c r="P101" s="117" t="s">
        <v>219</v>
      </c>
      <c r="Q101" s="326"/>
      <c r="R101" s="220"/>
      <c r="S101" s="220"/>
      <c r="T101" s="220"/>
      <c r="U101" s="220"/>
    </row>
    <row r="102" spans="2:24" s="93" customFormat="1" ht="12.95" customHeight="1" x14ac:dyDescent="0.2">
      <c r="B102" s="92"/>
      <c r="C102" s="680"/>
      <c r="D102" s="681"/>
      <c r="E102" s="674"/>
      <c r="F102" s="675"/>
      <c r="G102" s="675"/>
      <c r="H102" s="675"/>
      <c r="I102" s="676"/>
      <c r="J102" s="338"/>
      <c r="K102" s="341"/>
      <c r="L102" s="580">
        <f t="shared" si="0"/>
        <v>0</v>
      </c>
      <c r="M102" s="503"/>
      <c r="N102" s="700"/>
      <c r="O102" s="831"/>
      <c r="P102" s="117" t="s">
        <v>218</v>
      </c>
      <c r="Q102" s="326"/>
      <c r="R102" s="220"/>
      <c r="S102" s="220"/>
      <c r="T102" s="220"/>
      <c r="U102" s="220"/>
    </row>
    <row r="103" spans="2:24" s="93" customFormat="1" ht="12.95" customHeight="1" thickBot="1" x14ac:dyDescent="0.25">
      <c r="B103" s="92"/>
      <c r="C103" s="680"/>
      <c r="D103" s="681"/>
      <c r="E103" s="674"/>
      <c r="F103" s="675"/>
      <c r="G103" s="675"/>
      <c r="H103" s="675"/>
      <c r="I103" s="676"/>
      <c r="J103" s="535"/>
      <c r="K103" s="537"/>
      <c r="L103" s="581">
        <f t="shared" si="0"/>
        <v>0</v>
      </c>
      <c r="M103" s="501"/>
      <c r="N103" s="828"/>
      <c r="O103" s="831"/>
      <c r="Q103" s="326"/>
      <c r="R103" s="220"/>
      <c r="S103" s="220"/>
      <c r="T103" s="220"/>
      <c r="U103" s="220"/>
    </row>
    <row r="104" spans="2:24" s="93" customFormat="1" ht="12.95" customHeight="1" thickTop="1" x14ac:dyDescent="0.2">
      <c r="B104" s="92"/>
      <c r="C104" s="677" t="s">
        <v>179</v>
      </c>
      <c r="D104" s="678"/>
      <c r="E104" s="678"/>
      <c r="F104" s="678"/>
      <c r="G104" s="678"/>
      <c r="H104" s="678"/>
      <c r="I104" s="679"/>
      <c r="J104" s="536"/>
      <c r="K104" s="582">
        <f>SUM(K97:K103)</f>
        <v>0</v>
      </c>
      <c r="L104" s="578">
        <f>ROUND(SUM(L97:L103),0)</f>
        <v>0</v>
      </c>
      <c r="M104" s="579">
        <f>IF(T2=1,0,L104)</f>
        <v>0</v>
      </c>
      <c r="N104" s="591">
        <v>0</v>
      </c>
      <c r="O104" s="592">
        <v>0</v>
      </c>
      <c r="Q104" s="326"/>
      <c r="R104" s="220"/>
      <c r="S104" s="220"/>
      <c r="T104" s="220"/>
      <c r="U104" s="220"/>
    </row>
    <row r="105" spans="2:24" s="93" customFormat="1" ht="12.95" customHeight="1" x14ac:dyDescent="0.2">
      <c r="B105" s="92"/>
      <c r="C105" s="369"/>
      <c r="D105" s="412"/>
      <c r="E105" s="412"/>
      <c r="F105" s="412"/>
      <c r="G105" s="412"/>
      <c r="H105" s="412"/>
      <c r="I105" s="412"/>
      <c r="J105" s="414"/>
      <c r="K105" s="534"/>
      <c r="L105" s="413"/>
      <c r="M105" s="413"/>
      <c r="N105" s="376" t="str">
        <f>IF(N104=0,IF(L104=0,"","nouveau coût"),(L104-N104)/N104)</f>
        <v/>
      </c>
      <c r="O105" s="539" t="str">
        <f>IF(O104=0,"",(K104-O104)/O104)</f>
        <v/>
      </c>
      <c r="Q105" s="326"/>
      <c r="R105" s="220"/>
      <c r="S105" s="220"/>
      <c r="T105" s="220"/>
      <c r="U105" s="220"/>
    </row>
    <row r="106" spans="2:24" s="93" customFormat="1" ht="12.95" customHeight="1" x14ac:dyDescent="0.2">
      <c r="B106" s="92"/>
      <c r="C106" s="369"/>
      <c r="D106" s="412"/>
      <c r="E106" s="412"/>
      <c r="F106" s="412"/>
      <c r="G106" s="412"/>
      <c r="H106" s="412"/>
      <c r="I106" s="412"/>
      <c r="J106" s="415"/>
      <c r="K106" s="376" t="str">
        <f>IF(K105=0,"",(K104-K105)/K105)</f>
        <v/>
      </c>
      <c r="L106" s="413"/>
      <c r="M106" s="413"/>
      <c r="N106" s="427"/>
      <c r="O106" s="540"/>
      <c r="Q106" s="326"/>
      <c r="R106" s="220"/>
      <c r="S106" s="220"/>
      <c r="T106" s="220"/>
      <c r="U106" s="220"/>
    </row>
    <row r="107" spans="2:24" s="93" customFormat="1" ht="12.95" customHeight="1" x14ac:dyDescent="0.2">
      <c r="B107" s="324" t="s">
        <v>183</v>
      </c>
      <c r="C107" s="92"/>
      <c r="D107" s="92"/>
      <c r="E107" s="92"/>
      <c r="F107" s="92"/>
      <c r="G107" s="224"/>
      <c r="H107" s="92"/>
      <c r="I107" s="92"/>
      <c r="J107" s="217"/>
      <c r="K107" s="217"/>
      <c r="L107" s="217"/>
      <c r="M107" s="217"/>
      <c r="N107" s="425"/>
      <c r="O107" s="538"/>
      <c r="P107" s="117"/>
      <c r="Q107" s="326"/>
      <c r="R107" s="220"/>
      <c r="S107" s="220"/>
      <c r="T107" s="220"/>
      <c r="U107" s="220"/>
    </row>
    <row r="108" spans="2:24" s="93" customFormat="1" ht="12.95" customHeight="1" x14ac:dyDescent="0.2">
      <c r="B108" s="92"/>
      <c r="C108" s="328" t="s">
        <v>6</v>
      </c>
      <c r="D108" s="92"/>
      <c r="E108" s="328" t="s">
        <v>238</v>
      </c>
      <c r="F108" s="92"/>
      <c r="G108" s="224"/>
      <c r="H108" s="92"/>
      <c r="I108" s="92"/>
      <c r="J108" s="372" t="s">
        <v>181</v>
      </c>
      <c r="K108" s="373" t="s">
        <v>180</v>
      </c>
      <c r="L108" s="330" t="s">
        <v>182</v>
      </c>
      <c r="M108" s="499" t="s">
        <v>351</v>
      </c>
      <c r="N108" s="426"/>
      <c r="O108" s="538"/>
      <c r="P108" s="117"/>
      <c r="Q108" s="130" t="s">
        <v>225</v>
      </c>
      <c r="R108" s="220"/>
      <c r="S108" s="220"/>
      <c r="T108" s="220"/>
      <c r="U108" s="220"/>
    </row>
    <row r="109" spans="2:24" s="93" customFormat="1" ht="12.95" customHeight="1" x14ac:dyDescent="0.2">
      <c r="B109" s="92"/>
      <c r="C109" s="680"/>
      <c r="D109" s="681"/>
      <c r="E109" s="674"/>
      <c r="F109" s="675"/>
      <c r="G109" s="675"/>
      <c r="H109" s="675"/>
      <c r="I109" s="676"/>
      <c r="J109" s="378"/>
      <c r="K109" s="341"/>
      <c r="L109" s="580">
        <f t="shared" ref="L109:L115" si="1">J109*K109</f>
        <v>0</v>
      </c>
      <c r="M109" s="503"/>
      <c r="N109" s="426"/>
      <c r="O109" s="831" t="s">
        <v>352</v>
      </c>
      <c r="P109" s="117"/>
      <c r="Q109" s="377" t="s">
        <v>220</v>
      </c>
      <c r="R109" s="220"/>
      <c r="S109" s="220"/>
      <c r="T109" s="220"/>
      <c r="U109" s="220"/>
      <c r="W109" s="116"/>
      <c r="X109" s="116"/>
    </row>
    <row r="110" spans="2:24" s="93" customFormat="1" ht="12.75" customHeight="1" x14ac:dyDescent="0.2">
      <c r="B110" s="92"/>
      <c r="C110" s="680"/>
      <c r="D110" s="681"/>
      <c r="E110" s="674"/>
      <c r="F110" s="675"/>
      <c r="G110" s="675"/>
      <c r="H110" s="675"/>
      <c r="I110" s="676"/>
      <c r="J110" s="378"/>
      <c r="K110" s="341"/>
      <c r="L110" s="580">
        <f t="shared" si="1"/>
        <v>0</v>
      </c>
      <c r="M110" s="503"/>
      <c r="N110" s="827" t="s">
        <v>353</v>
      </c>
      <c r="O110" s="831"/>
      <c r="P110" s="117"/>
      <c r="Q110" s="377" t="s">
        <v>221</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03"/>
      <c r="N111" s="700"/>
      <c r="O111" s="831"/>
      <c r="P111" s="117"/>
      <c r="Q111" s="377" t="s">
        <v>222</v>
      </c>
      <c r="R111" s="220"/>
      <c r="S111" s="220"/>
      <c r="T111" s="220"/>
      <c r="U111" s="220"/>
    </row>
    <row r="112" spans="2:24" s="93" customFormat="1" ht="12.75" customHeight="1" x14ac:dyDescent="0.2">
      <c r="B112" s="92"/>
      <c r="C112" s="680"/>
      <c r="D112" s="681"/>
      <c r="E112" s="674"/>
      <c r="F112" s="675"/>
      <c r="G112" s="675"/>
      <c r="H112" s="675"/>
      <c r="I112" s="676"/>
      <c r="J112" s="378"/>
      <c r="K112" s="341"/>
      <c r="L112" s="580">
        <f t="shared" si="1"/>
        <v>0</v>
      </c>
      <c r="M112" s="503"/>
      <c r="N112" s="700"/>
      <c r="O112" s="831"/>
      <c r="P112" s="117"/>
      <c r="Q112" s="377" t="s">
        <v>223</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03"/>
      <c r="N113" s="700"/>
      <c r="O113" s="831"/>
      <c r="P113" s="117"/>
      <c r="Q113" s="377" t="s">
        <v>224</v>
      </c>
      <c r="R113" s="220"/>
      <c r="S113" s="220"/>
      <c r="T113" s="220"/>
      <c r="U113" s="220"/>
    </row>
    <row r="114" spans="2:21" s="93" customFormat="1" ht="12.95" customHeight="1" x14ac:dyDescent="0.2">
      <c r="B114" s="92"/>
      <c r="C114" s="680"/>
      <c r="D114" s="681"/>
      <c r="E114" s="674"/>
      <c r="F114" s="675"/>
      <c r="G114" s="675"/>
      <c r="H114" s="675"/>
      <c r="I114" s="676"/>
      <c r="J114" s="378"/>
      <c r="K114" s="341"/>
      <c r="L114" s="580">
        <f t="shared" si="1"/>
        <v>0</v>
      </c>
      <c r="M114" s="503"/>
      <c r="N114" s="700"/>
      <c r="O114" s="831"/>
      <c r="P114" s="117"/>
      <c r="Q114" s="377" t="s">
        <v>8</v>
      </c>
      <c r="R114" s="220"/>
      <c r="S114" s="220"/>
      <c r="T114" s="220"/>
      <c r="U114" s="220"/>
    </row>
    <row r="115" spans="2:21" s="93" customFormat="1" ht="12.95" customHeight="1" thickBot="1" x14ac:dyDescent="0.25">
      <c r="B115" s="92"/>
      <c r="C115" s="680"/>
      <c r="D115" s="681"/>
      <c r="E115" s="674"/>
      <c r="F115" s="675"/>
      <c r="G115" s="675"/>
      <c r="H115" s="675"/>
      <c r="I115" s="676"/>
      <c r="J115" s="541"/>
      <c r="K115" s="341"/>
      <c r="L115" s="581">
        <f t="shared" si="1"/>
        <v>0</v>
      </c>
      <c r="M115" s="501"/>
      <c r="N115" s="828"/>
      <c r="O115" s="832"/>
      <c r="P115" s="117"/>
      <c r="R115" s="220"/>
      <c r="S115" s="220"/>
      <c r="T115" s="220"/>
      <c r="U115" s="220"/>
    </row>
    <row r="116" spans="2:21" s="93" customFormat="1" ht="12.95" customHeight="1" thickTop="1" x14ac:dyDescent="0.2">
      <c r="B116" s="92"/>
      <c r="C116" s="677" t="s">
        <v>179</v>
      </c>
      <c r="D116" s="678"/>
      <c r="E116" s="678"/>
      <c r="F116" s="678"/>
      <c r="G116" s="678"/>
      <c r="H116" s="678"/>
      <c r="I116" s="679"/>
      <c r="J116" s="536"/>
      <c r="K116" s="582">
        <f>SUM(K109:K115)</f>
        <v>0</v>
      </c>
      <c r="L116" s="578">
        <f>ROUND(SUM(L109:L115),0)</f>
        <v>0</v>
      </c>
      <c r="M116" s="579">
        <f>L116</f>
        <v>0</v>
      </c>
      <c r="N116" s="591">
        <v>0</v>
      </c>
      <c r="O116" s="592">
        <v>0</v>
      </c>
      <c r="P116" s="117"/>
      <c r="R116" s="220"/>
      <c r="S116" s="220"/>
      <c r="T116" s="220"/>
      <c r="U116" s="220"/>
    </row>
    <row r="117" spans="2:21" s="93" customFormat="1" ht="12.95" customHeight="1" x14ac:dyDescent="0.2">
      <c r="B117" s="92"/>
      <c r="C117" s="369"/>
      <c r="D117" s="412"/>
      <c r="E117" s="412"/>
      <c r="F117" s="412"/>
      <c r="G117" s="412"/>
      <c r="H117" s="412"/>
      <c r="I117" s="412"/>
      <c r="J117" s="414"/>
      <c r="K117" s="542"/>
      <c r="L117" s="413"/>
      <c r="M117" s="413"/>
      <c r="N117" s="376" t="str">
        <f>IF(N116=0,IF(L116=0,"","nouveau coût"),(L116-N116)/N116)</f>
        <v/>
      </c>
      <c r="O117" s="325" t="str">
        <f>IF(O116=0,"",(K116-O116)/O116)</f>
        <v/>
      </c>
      <c r="P117" s="117"/>
      <c r="R117" s="220"/>
      <c r="S117" s="220"/>
      <c r="T117" s="220"/>
      <c r="U117" s="220"/>
    </row>
    <row r="118" spans="2:21" s="93" customFormat="1" ht="12.95" customHeight="1" x14ac:dyDescent="0.2">
      <c r="B118" s="92"/>
      <c r="C118" s="369"/>
      <c r="D118" s="412"/>
      <c r="E118" s="412"/>
      <c r="F118" s="412"/>
      <c r="G118" s="412"/>
      <c r="H118" s="412"/>
      <c r="I118" s="412"/>
      <c r="J118" s="415"/>
      <c r="K118" s="376"/>
      <c r="L118" s="413"/>
      <c r="M118" s="413"/>
      <c r="N118" s="827" t="s">
        <v>353</v>
      </c>
      <c r="O118" s="829" t="s">
        <v>241</v>
      </c>
      <c r="P118" s="117"/>
      <c r="R118" s="220"/>
      <c r="S118" s="220"/>
      <c r="T118" s="220"/>
      <c r="U118" s="220"/>
    </row>
    <row r="119" spans="2:21" s="93" customFormat="1" ht="12.95" customHeight="1" x14ac:dyDescent="0.2">
      <c r="B119" s="324" t="s">
        <v>184</v>
      </c>
      <c r="C119" s="92"/>
      <c r="D119" s="92"/>
      <c r="E119" s="92"/>
      <c r="F119" s="92"/>
      <c r="G119" s="224"/>
      <c r="H119" s="92"/>
      <c r="I119" s="92"/>
      <c r="J119" s="217"/>
      <c r="K119" s="217"/>
      <c r="L119" s="217"/>
      <c r="M119" s="217"/>
      <c r="N119" s="700"/>
      <c r="O119" s="830"/>
      <c r="P119" s="117"/>
      <c r="Q119" s="326"/>
      <c r="R119" s="220"/>
      <c r="S119" s="220"/>
      <c r="T119" s="220"/>
      <c r="U119" s="220"/>
    </row>
    <row r="120" spans="2:21" s="93" customFormat="1" ht="12.95" customHeight="1" x14ac:dyDescent="0.2">
      <c r="B120" s="92"/>
      <c r="C120" s="328" t="s">
        <v>6</v>
      </c>
      <c r="D120" s="92"/>
      <c r="E120" s="328" t="s">
        <v>238</v>
      </c>
      <c r="F120" s="92"/>
      <c r="G120" s="224"/>
      <c r="H120" s="92"/>
      <c r="I120" s="92"/>
      <c r="J120" s="372" t="s">
        <v>181</v>
      </c>
      <c r="K120" s="373" t="s">
        <v>180</v>
      </c>
      <c r="L120" s="330" t="s">
        <v>182</v>
      </c>
      <c r="M120" s="499" t="s">
        <v>351</v>
      </c>
      <c r="N120" s="700"/>
      <c r="O120" s="830"/>
      <c r="P120" s="117"/>
      <c r="Q120" s="326"/>
      <c r="R120" s="13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03"/>
      <c r="N121" s="700"/>
      <c r="O121" s="830"/>
      <c r="P121" s="117"/>
      <c r="Q121" s="326"/>
      <c r="R121" s="220"/>
      <c r="S121" s="220"/>
      <c r="T121" s="220"/>
      <c r="U121" s="220"/>
    </row>
    <row r="122" spans="2:21" s="93" customFormat="1" ht="12.95" customHeight="1" x14ac:dyDescent="0.2">
      <c r="B122" s="92"/>
      <c r="C122" s="680"/>
      <c r="D122" s="681"/>
      <c r="E122" s="674"/>
      <c r="F122" s="675"/>
      <c r="G122" s="675"/>
      <c r="H122" s="675"/>
      <c r="I122" s="676"/>
      <c r="J122" s="338"/>
      <c r="K122" s="341"/>
      <c r="L122" s="580">
        <f>J122*K122</f>
        <v>0</v>
      </c>
      <c r="M122" s="503"/>
      <c r="N122" s="700"/>
      <c r="O122" s="830"/>
      <c r="P122" s="117"/>
      <c r="Q122" s="326"/>
      <c r="R122" s="220"/>
      <c r="S122" s="220"/>
      <c r="T122" s="220"/>
      <c r="U122" s="220"/>
    </row>
    <row r="123" spans="2:21" s="93" customFormat="1" ht="12.95" customHeight="1" thickBot="1" x14ac:dyDescent="0.25">
      <c r="B123" s="92"/>
      <c r="C123" s="680"/>
      <c r="D123" s="681"/>
      <c r="E123" s="674"/>
      <c r="F123" s="675"/>
      <c r="G123" s="675"/>
      <c r="H123" s="675"/>
      <c r="I123" s="676"/>
      <c r="J123" s="338"/>
      <c r="K123" s="341"/>
      <c r="L123" s="581">
        <f>J123*K123</f>
        <v>0</v>
      </c>
      <c r="M123" s="501"/>
      <c r="N123" s="828"/>
      <c r="O123" s="830"/>
      <c r="P123" s="117"/>
      <c r="Q123" s="326"/>
      <c r="R123" s="220"/>
      <c r="S123" s="220"/>
      <c r="T123" s="220"/>
      <c r="U123" s="220"/>
    </row>
    <row r="124" spans="2:21" s="93" customFormat="1" ht="12.75" customHeight="1" thickTop="1" x14ac:dyDescent="0.2">
      <c r="B124" s="92"/>
      <c r="C124" s="677" t="s">
        <v>179</v>
      </c>
      <c r="D124" s="678"/>
      <c r="E124" s="678"/>
      <c r="F124" s="678"/>
      <c r="G124" s="678"/>
      <c r="H124" s="678"/>
      <c r="I124" s="679"/>
      <c r="J124" s="217"/>
      <c r="K124" s="582">
        <f>SUM(K121:K123)</f>
        <v>0</v>
      </c>
      <c r="L124" s="578">
        <f>ROUND(SUM(L121:L123),0)</f>
        <v>0</v>
      </c>
      <c r="M124" s="579">
        <v>0</v>
      </c>
      <c r="N124" s="591">
        <v>0</v>
      </c>
      <c r="O124" s="592">
        <v>0</v>
      </c>
      <c r="P124" s="117"/>
      <c r="Q124" s="326"/>
      <c r="R124" s="220"/>
      <c r="S124" s="220"/>
      <c r="T124" s="220"/>
      <c r="U124" s="220"/>
    </row>
    <row r="125" spans="2:21" s="93" customFormat="1" ht="12.75" customHeight="1" x14ac:dyDescent="0.2">
      <c r="B125" s="92"/>
      <c r="C125" s="369"/>
      <c r="D125" s="412"/>
      <c r="E125" s="412"/>
      <c r="F125" s="412"/>
      <c r="G125" s="412"/>
      <c r="H125" s="412"/>
      <c r="I125" s="412"/>
      <c r="J125" s="414"/>
      <c r="K125" s="542"/>
      <c r="L125" s="413"/>
      <c r="M125" s="413"/>
      <c r="N125" s="376" t="str">
        <f>IF(N124=0,IF(L124=0,"","nouveau coût"),(L124-N124)/N124)</f>
        <v/>
      </c>
      <c r="O125" s="325" t="str">
        <f>IF(O124=0,"",(K124-O124)/O124)</f>
        <v/>
      </c>
      <c r="P125" s="117"/>
      <c r="Q125" s="326"/>
      <c r="R125" s="220"/>
      <c r="S125" s="220"/>
      <c r="T125" s="220"/>
      <c r="U125" s="220"/>
    </row>
    <row r="126" spans="2:21" s="93" customFormat="1" ht="12.75" customHeight="1" x14ac:dyDescent="0.2">
      <c r="B126" s="92"/>
      <c r="C126" s="369"/>
      <c r="D126" s="412"/>
      <c r="E126" s="412"/>
      <c r="F126" s="412"/>
      <c r="G126" s="412"/>
      <c r="H126" s="412"/>
      <c r="I126" s="412"/>
      <c r="J126" s="415"/>
      <c r="K126" s="376"/>
      <c r="L126" s="413"/>
      <c r="M126" s="413"/>
      <c r="N126" s="427"/>
      <c r="O126" s="538"/>
      <c r="P126" s="117"/>
      <c r="Q126" s="326"/>
      <c r="R126" s="220"/>
      <c r="S126" s="220"/>
      <c r="T126" s="220"/>
      <c r="U126" s="220"/>
    </row>
    <row r="127" spans="2:21" s="93" customFormat="1" ht="12.95" customHeight="1" x14ac:dyDescent="0.2">
      <c r="B127" s="324" t="s">
        <v>7</v>
      </c>
      <c r="C127" s="92"/>
      <c r="D127" s="92"/>
      <c r="E127" s="92"/>
      <c r="F127" s="92"/>
      <c r="G127" s="224"/>
      <c r="H127" s="92"/>
      <c r="I127" s="92"/>
      <c r="J127" s="217"/>
      <c r="K127" s="217"/>
      <c r="L127" s="217"/>
      <c r="M127" s="217"/>
      <c r="N127" s="827" t="s">
        <v>353</v>
      </c>
      <c r="O127" s="538"/>
      <c r="P127" s="117"/>
      <c r="Q127" s="326"/>
      <c r="R127" s="220"/>
      <c r="S127" s="220"/>
      <c r="T127" s="220"/>
      <c r="U127" s="220"/>
    </row>
    <row r="128" spans="2:21" s="93" customFormat="1" ht="12.95" customHeight="1" x14ac:dyDescent="0.2">
      <c r="B128" s="92"/>
      <c r="C128" s="328" t="s">
        <v>4</v>
      </c>
      <c r="D128" s="92"/>
      <c r="E128" s="92"/>
      <c r="F128" s="92"/>
      <c r="G128" s="224"/>
      <c r="H128" s="92"/>
      <c r="I128" s="92"/>
      <c r="J128" s="217"/>
      <c r="K128" s="217"/>
      <c r="L128" s="329" t="s">
        <v>182</v>
      </c>
      <c r="M128" s="499" t="s">
        <v>351</v>
      </c>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503"/>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503"/>
      <c r="N130" s="700"/>
      <c r="O130" s="538"/>
      <c r="P130" s="117"/>
      <c r="Q130" s="326"/>
      <c r="R130" s="220"/>
      <c r="S130" s="220"/>
      <c r="T130" s="220"/>
      <c r="U130" s="220"/>
    </row>
    <row r="131" spans="2:21" s="93" customFormat="1" ht="12.95" customHeight="1" x14ac:dyDescent="0.2">
      <c r="B131" s="92"/>
      <c r="C131" s="344"/>
      <c r="D131" s="345"/>
      <c r="E131" s="345"/>
      <c r="F131" s="345"/>
      <c r="G131" s="345"/>
      <c r="H131" s="345"/>
      <c r="I131" s="337"/>
      <c r="J131" s="217"/>
      <c r="K131" s="217"/>
      <c r="L131" s="339"/>
      <c r="M131" s="503"/>
      <c r="N131" s="700"/>
      <c r="O131" s="538"/>
      <c r="P131" s="117"/>
      <c r="Q131" s="326"/>
      <c r="R131" s="220"/>
      <c r="S131" s="220"/>
      <c r="T131" s="220"/>
      <c r="U131" s="220"/>
    </row>
    <row r="132" spans="2:21" s="93" customFormat="1" ht="12.95" customHeight="1" thickBot="1" x14ac:dyDescent="0.25">
      <c r="B132" s="92"/>
      <c r="C132" s="346"/>
      <c r="D132" s="347"/>
      <c r="E132" s="347"/>
      <c r="F132" s="347"/>
      <c r="G132" s="347"/>
      <c r="H132" s="347"/>
      <c r="I132" s="348"/>
      <c r="J132" s="217"/>
      <c r="K132" s="217"/>
      <c r="L132" s="340"/>
      <c r="M132" s="501"/>
      <c r="N132" s="828"/>
      <c r="O132" s="538"/>
      <c r="P132" s="117"/>
      <c r="Q132" s="326"/>
      <c r="R132" s="220"/>
      <c r="S132" s="220"/>
      <c r="T132" s="220"/>
      <c r="U132" s="220"/>
    </row>
    <row r="133" spans="2:21" s="93" customFormat="1" ht="12.95" customHeight="1" thickTop="1" x14ac:dyDescent="0.2">
      <c r="B133" s="92"/>
      <c r="C133" s="349" t="s">
        <v>179</v>
      </c>
      <c r="D133" s="350"/>
      <c r="E133" s="350"/>
      <c r="F133" s="350"/>
      <c r="G133" s="350"/>
      <c r="H133" s="350"/>
      <c r="I133" s="351"/>
      <c r="J133" s="217"/>
      <c r="K133" s="217"/>
      <c r="L133" s="578">
        <f>ROUND(SUM(L129:L132),0)</f>
        <v>0</v>
      </c>
      <c r="M133" s="579">
        <f>L133</f>
        <v>0</v>
      </c>
      <c r="N133" s="594">
        <v>0</v>
      </c>
      <c r="O133" s="538"/>
      <c r="P133" s="117"/>
      <c r="Q133" s="326"/>
      <c r="R133" s="220"/>
      <c r="S133" s="220"/>
      <c r="T133" s="220"/>
      <c r="U133" s="220"/>
    </row>
    <row r="134" spans="2:21" s="93" customFormat="1" ht="12.95" customHeight="1" x14ac:dyDescent="0.2">
      <c r="B134" s="92"/>
      <c r="C134" s="369"/>
      <c r="D134" s="369"/>
      <c r="E134" s="369"/>
      <c r="F134" s="369"/>
      <c r="G134" s="369"/>
      <c r="H134" s="369"/>
      <c r="I134" s="369"/>
      <c r="J134" s="217"/>
      <c r="K134" s="217"/>
      <c r="L134" s="413"/>
      <c r="M134" s="413"/>
      <c r="N134" s="376" t="str">
        <f>IF(N133=0,IF(L133=0,"","nouveau coût"),(L133-N133)/N133)</f>
        <v/>
      </c>
      <c r="O134" s="325"/>
      <c r="P134" s="117"/>
      <c r="Q134" s="326"/>
      <c r="R134" s="220"/>
      <c r="S134" s="220"/>
      <c r="T134" s="220"/>
      <c r="U134" s="220"/>
    </row>
    <row r="135" spans="2:21" s="93" customFormat="1" ht="12.95" customHeight="1" x14ac:dyDescent="0.2">
      <c r="B135" s="324" t="s">
        <v>190</v>
      </c>
      <c r="C135" s="92"/>
      <c r="D135" s="92"/>
      <c r="E135" s="92"/>
      <c r="F135" s="92"/>
      <c r="G135" s="224"/>
      <c r="H135" s="92"/>
      <c r="I135" s="92"/>
      <c r="J135" s="217"/>
      <c r="K135" s="217"/>
      <c r="L135" s="217"/>
      <c r="M135" s="217"/>
      <c r="N135" s="823" t="s">
        <v>354</v>
      </c>
      <c r="O135" s="538"/>
      <c r="P135" s="117"/>
      <c r="Q135" s="326"/>
      <c r="R135" s="220"/>
      <c r="S135" s="220"/>
      <c r="T135" s="220"/>
      <c r="U135" s="220"/>
    </row>
    <row r="136" spans="2:21" s="93" customFormat="1" ht="12.95" customHeight="1" x14ac:dyDescent="0.2">
      <c r="B136" s="92"/>
      <c r="C136" s="328" t="s">
        <v>4</v>
      </c>
      <c r="D136" s="92"/>
      <c r="E136" s="92"/>
      <c r="F136" s="92"/>
      <c r="G136" s="224"/>
      <c r="H136" s="92"/>
      <c r="I136" s="92"/>
      <c r="J136" s="217"/>
      <c r="K136" s="217"/>
      <c r="L136" s="329" t="s">
        <v>182</v>
      </c>
      <c r="M136" s="499" t="s">
        <v>351</v>
      </c>
      <c r="N136" s="824"/>
      <c r="O136" s="538"/>
      <c r="P136" s="117"/>
      <c r="Q136" s="326"/>
      <c r="R136" s="220"/>
      <c r="S136" s="220"/>
      <c r="T136" s="220"/>
      <c r="U136" s="220"/>
    </row>
    <row r="137" spans="2:21" s="93" customFormat="1" ht="12.95" customHeight="1" x14ac:dyDescent="0.2">
      <c r="B137" s="92"/>
      <c r="C137" s="444" t="s">
        <v>205</v>
      </c>
      <c r="D137" s="445"/>
      <c r="E137" s="445"/>
      <c r="F137" s="445"/>
      <c r="G137" s="445"/>
      <c r="H137" s="445"/>
      <c r="I137" s="446"/>
      <c r="J137" s="217"/>
      <c r="K137" s="217"/>
      <c r="L137" s="339"/>
      <c r="M137" s="503"/>
      <c r="N137" s="824"/>
      <c r="O137" s="538"/>
      <c r="P137" s="117"/>
      <c r="Q137" s="326"/>
      <c r="R137" s="220"/>
      <c r="S137" s="220"/>
      <c r="T137" s="220"/>
      <c r="U137" s="220"/>
    </row>
    <row r="138" spans="2:21" s="93" customFormat="1" ht="12.95" customHeight="1" x14ac:dyDescent="0.2">
      <c r="B138" s="92"/>
      <c r="C138" s="444" t="s">
        <v>226</v>
      </c>
      <c r="D138" s="445"/>
      <c r="E138" s="445"/>
      <c r="F138" s="445"/>
      <c r="G138" s="445"/>
      <c r="H138" s="445"/>
      <c r="I138" s="446"/>
      <c r="J138" s="217"/>
      <c r="K138" s="217"/>
      <c r="L138" s="339"/>
      <c r="M138" s="503"/>
      <c r="N138" s="824"/>
      <c r="O138" s="538"/>
      <c r="P138" s="117"/>
      <c r="Q138" s="326"/>
      <c r="R138" s="220"/>
      <c r="S138" s="220"/>
      <c r="T138" s="220"/>
      <c r="U138" s="220"/>
    </row>
    <row r="139" spans="2:21" s="93" customFormat="1" ht="12.95" customHeight="1" thickBot="1" x14ac:dyDescent="0.25">
      <c r="B139" s="92"/>
      <c r="C139" s="447" t="s">
        <v>204</v>
      </c>
      <c r="D139" s="448"/>
      <c r="E139" s="448"/>
      <c r="F139" s="448"/>
      <c r="G139" s="448"/>
      <c r="H139" s="448"/>
      <c r="I139" s="449"/>
      <c r="J139" s="217"/>
      <c r="K139" s="217"/>
      <c r="L139" s="340"/>
      <c r="M139" s="501"/>
      <c r="N139" s="825"/>
      <c r="O139" s="538"/>
      <c r="P139" s="117"/>
      <c r="Q139" s="326"/>
      <c r="R139" s="220"/>
      <c r="S139" s="220"/>
      <c r="T139" s="220"/>
      <c r="U139" s="220"/>
    </row>
    <row r="140" spans="2:21" s="93" customFormat="1" ht="12.95" customHeight="1" thickTop="1" x14ac:dyDescent="0.2">
      <c r="B140" s="92"/>
      <c r="C140" s="349" t="s">
        <v>179</v>
      </c>
      <c r="D140" s="350"/>
      <c r="E140" s="350"/>
      <c r="F140" s="350"/>
      <c r="G140" s="350"/>
      <c r="H140" s="350"/>
      <c r="I140" s="351"/>
      <c r="J140" s="217"/>
      <c r="K140" s="217"/>
      <c r="L140" s="578">
        <f>ROUND(SUM(L137:L139),0)</f>
        <v>0</v>
      </c>
      <c r="M140" s="579">
        <f>L140</f>
        <v>0</v>
      </c>
      <c r="N140" s="594">
        <v>0</v>
      </c>
      <c r="O140" s="538"/>
      <c r="P140" s="117"/>
      <c r="Q140" s="326"/>
      <c r="R140" s="220"/>
      <c r="S140" s="220"/>
      <c r="T140" s="220"/>
      <c r="U140" s="220"/>
    </row>
    <row r="141" spans="2:21" s="93" customFormat="1" ht="12.95" customHeight="1" x14ac:dyDescent="0.2">
      <c r="B141" s="92"/>
      <c r="C141" s="369"/>
      <c r="D141" s="369"/>
      <c r="E141" s="369"/>
      <c r="F141" s="369"/>
      <c r="G141" s="369"/>
      <c r="H141" s="369"/>
      <c r="I141" s="369"/>
      <c r="J141" s="217"/>
      <c r="K141" s="217"/>
      <c r="L141" s="413"/>
      <c r="M141" s="413"/>
      <c r="N141" s="376" t="str">
        <f>IF(N140=0,IF(L140=0,"","nouveau coût"),(L140-N140)/N140)</f>
        <v/>
      </c>
      <c r="O141" s="325"/>
      <c r="P141" s="117"/>
      <c r="Q141" s="326"/>
      <c r="R141" s="220"/>
      <c r="S141" s="220"/>
      <c r="T141" s="220"/>
      <c r="U141" s="220"/>
    </row>
    <row r="142" spans="2:21" s="93" customFormat="1" ht="12.95" customHeight="1" x14ac:dyDescent="0.2">
      <c r="B142" s="324" t="s">
        <v>236</v>
      </c>
      <c r="C142" s="92"/>
      <c r="D142" s="92"/>
      <c r="E142" s="92"/>
      <c r="F142" s="92"/>
      <c r="G142" s="224"/>
      <c r="H142" s="92"/>
      <c r="I142" s="92"/>
      <c r="J142" s="217"/>
      <c r="K142" s="217"/>
      <c r="L142" s="217"/>
      <c r="M142" s="217"/>
      <c r="N142" s="425"/>
      <c r="O142" s="538"/>
      <c r="P142" s="117"/>
      <c r="Q142" s="326"/>
      <c r="R142" s="220"/>
      <c r="S142" s="220"/>
      <c r="T142" s="220"/>
      <c r="U142" s="220"/>
    </row>
    <row r="143" spans="2:21" s="93" customFormat="1" ht="12.95" customHeight="1" x14ac:dyDescent="0.2">
      <c r="B143" s="92"/>
      <c r="C143" s="328" t="s">
        <v>4</v>
      </c>
      <c r="D143" s="92"/>
      <c r="E143" s="92"/>
      <c r="F143" s="92"/>
      <c r="G143" s="224"/>
      <c r="H143" s="92"/>
      <c r="I143" s="92"/>
      <c r="J143" s="217"/>
      <c r="K143" s="217"/>
      <c r="L143" s="329" t="s">
        <v>182</v>
      </c>
      <c r="M143" s="499" t="s">
        <v>351</v>
      </c>
      <c r="N143" s="827" t="s">
        <v>353</v>
      </c>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503"/>
      <c r="N144" s="700"/>
      <c r="O144" s="538"/>
      <c r="P144" s="117"/>
      <c r="Q144" s="326"/>
      <c r="R144" s="220"/>
      <c r="S144" s="220"/>
      <c r="T144" s="220"/>
      <c r="U144" s="220"/>
    </row>
    <row r="145" spans="2:21" s="93" customFormat="1" ht="12.95" customHeight="1" x14ac:dyDescent="0.2">
      <c r="B145" s="92"/>
      <c r="C145" s="344"/>
      <c r="D145" s="345"/>
      <c r="E145" s="345"/>
      <c r="F145" s="345"/>
      <c r="G145" s="345"/>
      <c r="H145" s="345"/>
      <c r="I145" s="337"/>
      <c r="J145" s="217"/>
      <c r="K145" s="217"/>
      <c r="L145" s="339"/>
      <c r="M145" s="503"/>
      <c r="N145" s="700"/>
      <c r="O145" s="538"/>
      <c r="P145" s="117"/>
      <c r="Q145" s="326"/>
      <c r="R145" s="220"/>
      <c r="S145" s="220"/>
      <c r="T145" s="220"/>
      <c r="U145" s="220"/>
    </row>
    <row r="146" spans="2:21" s="93" customFormat="1" ht="12.95" customHeight="1" x14ac:dyDescent="0.2">
      <c r="B146" s="92"/>
      <c r="C146" s="344"/>
      <c r="D146" s="345"/>
      <c r="E146" s="345"/>
      <c r="F146" s="345"/>
      <c r="G146" s="345"/>
      <c r="H146" s="345"/>
      <c r="I146" s="337"/>
      <c r="J146" s="217"/>
      <c r="K146" s="217"/>
      <c r="L146" s="339"/>
      <c r="M146" s="503"/>
      <c r="N146" s="700"/>
      <c r="O146" s="538"/>
      <c r="P146" s="117"/>
      <c r="Q146" s="326"/>
      <c r="R146" s="220"/>
      <c r="S146" s="220"/>
      <c r="T146" s="220"/>
      <c r="U146" s="220"/>
    </row>
    <row r="147" spans="2:21" s="93" customFormat="1" ht="12.95" customHeight="1" x14ac:dyDescent="0.2">
      <c r="B147" s="92"/>
      <c r="C147" s="344"/>
      <c r="D147" s="345"/>
      <c r="E147" s="345"/>
      <c r="F147" s="345"/>
      <c r="G147" s="345"/>
      <c r="H147" s="345"/>
      <c r="I147" s="337"/>
      <c r="J147" s="217"/>
      <c r="K147" s="217"/>
      <c r="L147" s="339"/>
      <c r="M147" s="503"/>
      <c r="N147" s="700"/>
      <c r="O147" s="538"/>
      <c r="P147" s="117"/>
      <c r="Q147" s="326"/>
      <c r="R147" s="220"/>
      <c r="S147" s="220"/>
      <c r="T147" s="220"/>
      <c r="U147" s="220"/>
    </row>
    <row r="148" spans="2:21" s="93" customFormat="1" ht="12.95" customHeight="1" thickBot="1" x14ac:dyDescent="0.25">
      <c r="B148" s="92"/>
      <c r="C148" s="346"/>
      <c r="D148" s="347"/>
      <c r="E148" s="347"/>
      <c r="F148" s="347"/>
      <c r="G148" s="347"/>
      <c r="H148" s="347"/>
      <c r="I148" s="348"/>
      <c r="J148" s="217"/>
      <c r="K148" s="217"/>
      <c r="L148" s="340"/>
      <c r="M148" s="501"/>
      <c r="N148" s="828"/>
      <c r="O148" s="538"/>
      <c r="P148" s="117"/>
      <c r="Q148" s="326"/>
      <c r="R148" s="220"/>
      <c r="S148" s="220"/>
      <c r="T148" s="220"/>
      <c r="U148" s="220"/>
    </row>
    <row r="149" spans="2:21" s="93" customFormat="1" ht="12.95" customHeight="1" thickTop="1" x14ac:dyDescent="0.2">
      <c r="B149" s="92"/>
      <c r="C149" s="349" t="s">
        <v>179</v>
      </c>
      <c r="D149" s="350"/>
      <c r="E149" s="350"/>
      <c r="F149" s="350"/>
      <c r="G149" s="350"/>
      <c r="H149" s="350"/>
      <c r="I149" s="351"/>
      <c r="J149" s="217"/>
      <c r="K149" s="217"/>
      <c r="L149" s="578">
        <f>ROUND(SUM(L144:L148),0)</f>
        <v>0</v>
      </c>
      <c r="M149" s="579">
        <f>L149</f>
        <v>0</v>
      </c>
      <c r="N149" s="594">
        <v>0</v>
      </c>
      <c r="O149" s="538"/>
      <c r="P149" s="117"/>
      <c r="Q149" s="326"/>
      <c r="R149" s="220"/>
      <c r="S149" s="220"/>
      <c r="T149" s="220"/>
      <c r="U149" s="220"/>
    </row>
    <row r="150" spans="2:21" s="93" customFormat="1" ht="12.95" customHeight="1" x14ac:dyDescent="0.2">
      <c r="B150" s="92"/>
      <c r="C150" s="369"/>
      <c r="D150" s="369"/>
      <c r="E150" s="369"/>
      <c r="F150" s="369"/>
      <c r="G150" s="369"/>
      <c r="H150" s="369"/>
      <c r="I150" s="369"/>
      <c r="J150" s="217"/>
      <c r="K150" s="217"/>
      <c r="L150" s="413"/>
      <c r="M150" s="413"/>
      <c r="N150" s="376" t="str">
        <f>IF(N149=0,IF(L149=0,"","nouveau coût"),(L149-N149)/N149)</f>
        <v/>
      </c>
      <c r="O150" s="325"/>
      <c r="P150" s="117"/>
      <c r="Q150" s="326"/>
      <c r="R150" s="220"/>
      <c r="S150" s="220"/>
      <c r="T150" s="220"/>
      <c r="U150" s="220"/>
    </row>
    <row r="151" spans="2:21" s="93" customFormat="1" ht="12.95" customHeight="1" x14ac:dyDescent="0.2">
      <c r="B151" s="324" t="s">
        <v>191</v>
      </c>
      <c r="C151" s="92"/>
      <c r="D151" s="92"/>
      <c r="E151" s="92"/>
      <c r="F151" s="92"/>
      <c r="G151" s="224"/>
      <c r="H151" s="92"/>
      <c r="I151" s="92"/>
      <c r="J151" s="217"/>
      <c r="K151" s="217"/>
      <c r="L151" s="305"/>
      <c r="M151" s="305"/>
      <c r="N151" s="827" t="s">
        <v>353</v>
      </c>
      <c r="O151" s="538"/>
      <c r="P151" s="117"/>
      <c r="Q151" s="326"/>
      <c r="R151" s="220"/>
      <c r="S151" s="220"/>
      <c r="T151" s="220"/>
      <c r="U151" s="220"/>
    </row>
    <row r="152" spans="2:21" s="93" customFormat="1" ht="12.95" customHeight="1" x14ac:dyDescent="0.2">
      <c r="B152" s="92"/>
      <c r="C152" s="328" t="s">
        <v>4</v>
      </c>
      <c r="D152" s="92"/>
      <c r="E152" s="92"/>
      <c r="F152" s="92"/>
      <c r="G152" s="224"/>
      <c r="H152" s="92"/>
      <c r="I152" s="92"/>
      <c r="J152" s="367" t="s">
        <v>206</v>
      </c>
      <c r="K152" s="367" t="s">
        <v>207</v>
      </c>
      <c r="L152" s="329" t="s">
        <v>182</v>
      </c>
      <c r="M152" s="499" t="s">
        <v>351</v>
      </c>
      <c r="N152" s="700"/>
      <c r="O152" s="538"/>
      <c r="P152" s="117"/>
      <c r="Q152" s="326"/>
      <c r="R152" s="220"/>
      <c r="S152" s="220"/>
      <c r="T152" s="220"/>
      <c r="U152" s="220"/>
    </row>
    <row r="153" spans="2:21" s="93" customFormat="1" ht="12.95" customHeight="1" x14ac:dyDescent="0.2">
      <c r="B153" s="92"/>
      <c r="C153" s="344"/>
      <c r="D153" s="345"/>
      <c r="E153" s="345"/>
      <c r="F153" s="345"/>
      <c r="G153" s="345"/>
      <c r="H153" s="345"/>
      <c r="I153" s="337"/>
      <c r="J153" s="338"/>
      <c r="K153" s="339"/>
      <c r="L153" s="583">
        <f>J153*K153</f>
        <v>0</v>
      </c>
      <c r="M153" s="502"/>
      <c r="N153" s="700"/>
      <c r="O153" s="538"/>
      <c r="P153" s="117"/>
      <c r="Q153" s="326"/>
      <c r="R153" s="220"/>
      <c r="S153" s="220"/>
      <c r="T153" s="220"/>
      <c r="U153" s="220"/>
    </row>
    <row r="154" spans="2:21" s="93" customFormat="1" ht="12.95" customHeight="1" x14ac:dyDescent="0.2">
      <c r="B154" s="92"/>
      <c r="C154" s="344"/>
      <c r="D154" s="345"/>
      <c r="E154" s="345"/>
      <c r="F154" s="345"/>
      <c r="G154" s="345"/>
      <c r="H154" s="345"/>
      <c r="I154" s="337"/>
      <c r="J154" s="338"/>
      <c r="K154" s="339"/>
      <c r="L154" s="583">
        <f>J154*K154</f>
        <v>0</v>
      </c>
      <c r="M154" s="502"/>
      <c r="N154" s="700"/>
      <c r="O154" s="538"/>
      <c r="P154" s="117"/>
      <c r="Q154" s="326"/>
      <c r="R154" s="220"/>
      <c r="S154" s="220"/>
      <c r="T154" s="220"/>
      <c r="U154" s="220"/>
    </row>
    <row r="155" spans="2:21" s="93" customFormat="1" ht="12.95" customHeight="1" x14ac:dyDescent="0.2">
      <c r="B155" s="92"/>
      <c r="C155" s="344"/>
      <c r="D155" s="345"/>
      <c r="E155" s="345"/>
      <c r="F155" s="345"/>
      <c r="G155" s="345"/>
      <c r="H155" s="345"/>
      <c r="I155" s="337"/>
      <c r="J155" s="217"/>
      <c r="K155" s="217"/>
      <c r="L155" s="339"/>
      <c r="M155" s="503"/>
      <c r="N155" s="700"/>
      <c r="O155" s="538"/>
      <c r="P155" s="117"/>
      <c r="Q155" s="326"/>
      <c r="R155" s="220"/>
      <c r="S155" s="220"/>
      <c r="T155" s="220"/>
      <c r="U155" s="220"/>
    </row>
    <row r="156" spans="2:21" s="93" customFormat="1" ht="12.95" customHeight="1" thickBot="1" x14ac:dyDescent="0.25">
      <c r="B156" s="92"/>
      <c r="C156" s="346"/>
      <c r="D156" s="347"/>
      <c r="E156" s="347"/>
      <c r="F156" s="347"/>
      <c r="G156" s="347"/>
      <c r="H156" s="347"/>
      <c r="I156" s="348"/>
      <c r="J156" s="217"/>
      <c r="K156" s="217"/>
      <c r="L156" s="340"/>
      <c r="M156" s="501"/>
      <c r="N156" s="828"/>
      <c r="O156" s="538"/>
      <c r="P156" s="117"/>
      <c r="Q156" s="326"/>
      <c r="R156" s="220"/>
      <c r="S156" s="220"/>
      <c r="T156" s="220"/>
      <c r="U156" s="220"/>
    </row>
    <row r="157" spans="2:21" s="93" customFormat="1" ht="12.95" customHeight="1" thickTop="1" x14ac:dyDescent="0.2">
      <c r="B157" s="92"/>
      <c r="C157" s="349" t="s">
        <v>179</v>
      </c>
      <c r="D157" s="350"/>
      <c r="E157" s="350"/>
      <c r="F157" s="350"/>
      <c r="G157" s="350"/>
      <c r="H157" s="350"/>
      <c r="I157" s="351"/>
      <c r="J157" s="217"/>
      <c r="K157" s="217"/>
      <c r="L157" s="578">
        <f>ROUND(SUM(L153:L156),0)</f>
        <v>0</v>
      </c>
      <c r="M157" s="579">
        <f>L157</f>
        <v>0</v>
      </c>
      <c r="N157" s="594">
        <v>0</v>
      </c>
      <c r="O157" s="538"/>
      <c r="P157" s="117"/>
      <c r="Q157" s="326"/>
      <c r="R157" s="220"/>
      <c r="S157" s="220"/>
      <c r="T157" s="220"/>
      <c r="U157" s="220"/>
    </row>
    <row r="158" spans="2:21" s="93" customFormat="1" ht="12.95" customHeight="1" x14ac:dyDescent="0.2">
      <c r="B158" s="92"/>
      <c r="C158" s="369"/>
      <c r="D158" s="369"/>
      <c r="E158" s="369"/>
      <c r="F158" s="369"/>
      <c r="G158" s="369"/>
      <c r="H158" s="369"/>
      <c r="I158" s="369"/>
      <c r="J158" s="217"/>
      <c r="K158" s="217"/>
      <c r="L158" s="413"/>
      <c r="M158" s="413"/>
      <c r="N158" s="376" t="str">
        <f>IF(N157=0,IF(L157=0,"","nouveau coût"),(L157-N157)/N157)</f>
        <v/>
      </c>
      <c r="O158" s="325"/>
      <c r="P158" s="130" t="s">
        <v>245</v>
      </c>
      <c r="Q158" s="326"/>
      <c r="R158" s="220"/>
      <c r="S158" s="220"/>
      <c r="T158" s="220"/>
      <c r="U158" s="220"/>
    </row>
    <row r="159" spans="2:21" s="93" customFormat="1" ht="12.95" customHeight="1" x14ac:dyDescent="0.2">
      <c r="B159" s="324" t="s">
        <v>208</v>
      </c>
      <c r="C159" s="92"/>
      <c r="D159" s="92"/>
      <c r="E159" s="92"/>
      <c r="F159" s="92"/>
      <c r="G159" s="224"/>
      <c r="H159" s="92"/>
      <c r="I159" s="92"/>
      <c r="J159" s="217"/>
      <c r="K159" s="217"/>
      <c r="L159" s="305"/>
      <c r="M159" s="305"/>
      <c r="N159" s="823" t="s">
        <v>355</v>
      </c>
      <c r="O159" s="538"/>
      <c r="P159" s="117"/>
      <c r="Q159" s="326"/>
      <c r="R159" s="220"/>
      <c r="S159" s="220"/>
      <c r="T159" s="220"/>
      <c r="U159" s="220"/>
    </row>
    <row r="160" spans="2:21" s="93" customFormat="1" ht="12.95" customHeight="1" x14ac:dyDescent="0.2">
      <c r="B160" s="92"/>
      <c r="C160" s="328" t="s">
        <v>4</v>
      </c>
      <c r="D160" s="92"/>
      <c r="E160" s="92"/>
      <c r="F160" s="92"/>
      <c r="G160" s="224"/>
      <c r="H160" s="92"/>
      <c r="I160" s="92"/>
      <c r="J160" s="217"/>
      <c r="K160" s="367" t="s">
        <v>211</v>
      </c>
      <c r="L160" s="329" t="s">
        <v>182</v>
      </c>
      <c r="M160" s="499" t="s">
        <v>351</v>
      </c>
      <c r="N160" s="789"/>
      <c r="O160" s="538"/>
      <c r="P160" s="367" t="s">
        <v>211</v>
      </c>
      <c r="Q160" s="329" t="s">
        <v>182</v>
      </c>
      <c r="R160" s="220"/>
      <c r="S160" s="220"/>
      <c r="T160" s="220"/>
      <c r="U160" s="220"/>
    </row>
    <row r="161" spans="2:23" s="93" customFormat="1" ht="12.95" customHeight="1" thickBot="1" x14ac:dyDescent="0.25">
      <c r="B161" s="92"/>
      <c r="C161" s="682" t="s">
        <v>365</v>
      </c>
      <c r="D161" s="683"/>
      <c r="E161" s="683"/>
      <c r="F161" s="683"/>
      <c r="G161" s="683"/>
      <c r="H161" s="683"/>
      <c r="I161" s="684"/>
      <c r="J161" s="217"/>
      <c r="K161" s="379"/>
      <c r="L161" s="584">
        <f>IF(K161&gt;8%,"MAX 8%",IF(T2=1,ROUND(K161*(L93+L116+L133+L140+L149+L157),0),0))</f>
        <v>0</v>
      </c>
      <c r="M161" s="501"/>
      <c r="N161" s="826"/>
      <c r="O161" s="538"/>
      <c r="P161" s="544">
        <v>0.08</v>
      </c>
      <c r="Q161" s="366">
        <f>IF(T2=1,ROUND(P161*(L93+L116+L133+L140+L149+L157),0),0)</f>
        <v>0</v>
      </c>
      <c r="R161" s="220"/>
      <c r="S161" s="220"/>
      <c r="T161" s="220"/>
      <c r="U161" s="220"/>
      <c r="W161" s="116"/>
    </row>
    <row r="162" spans="2:23" s="93" customFormat="1" ht="12.95" customHeight="1" thickTop="1" x14ac:dyDescent="0.2">
      <c r="B162" s="92"/>
      <c r="C162" s="380" t="s">
        <v>179</v>
      </c>
      <c r="D162" s="381"/>
      <c r="E162" s="381"/>
      <c r="F162" s="381"/>
      <c r="G162" s="381"/>
      <c r="H162" s="381"/>
      <c r="I162" s="382"/>
      <c r="J162" s="217"/>
      <c r="K162" s="331"/>
      <c r="L162" s="578">
        <f>ROUND(SUM(L161:L161),0)</f>
        <v>0</v>
      </c>
      <c r="M162" s="579">
        <f>L162</f>
        <v>0</v>
      </c>
      <c r="N162" s="594">
        <f>IF(T2=1,O169,0)</f>
        <v>0</v>
      </c>
      <c r="O162" s="538"/>
      <c r="P162" s="545"/>
      <c r="Q162" s="331">
        <f>ROUND(SUM(Q161:Q161),0)</f>
        <v>0</v>
      </c>
      <c r="R162" s="220">
        <f>IF(L162&gt;Q162,Q162,L162)</f>
        <v>0</v>
      </c>
      <c r="S162" s="220"/>
      <c r="T162" s="220"/>
      <c r="U162" s="220"/>
    </row>
    <row r="163" spans="2:23" s="93" customFormat="1" ht="12.95" customHeight="1" x14ac:dyDescent="0.2">
      <c r="B163" s="92"/>
      <c r="C163" s="416"/>
      <c r="D163" s="416"/>
      <c r="E163" s="416"/>
      <c r="F163" s="416"/>
      <c r="G163" s="416"/>
      <c r="H163" s="416"/>
      <c r="I163" s="416"/>
      <c r="J163" s="217"/>
      <c r="K163" s="413"/>
      <c r="L163" s="413"/>
      <c r="M163" s="413"/>
      <c r="N163" s="376" t="str">
        <f>IF(N162=0,"",(L162-N162)/N162)</f>
        <v/>
      </c>
      <c r="O163" s="325"/>
      <c r="P163" s="413"/>
      <c r="Q163" s="413"/>
      <c r="R163" s="220"/>
      <c r="S163" s="220"/>
      <c r="T163" s="220"/>
      <c r="U163" s="220"/>
    </row>
    <row r="164" spans="2:23" s="93" customFormat="1" ht="12.95" customHeight="1" x14ac:dyDescent="0.2">
      <c r="B164" s="324" t="s">
        <v>209</v>
      </c>
      <c r="C164" s="281"/>
      <c r="D164" s="281"/>
      <c r="E164" s="281"/>
      <c r="F164" s="281"/>
      <c r="G164" s="304"/>
      <c r="H164" s="281"/>
      <c r="I164" s="281"/>
      <c r="J164" s="217"/>
      <c r="K164" s="217"/>
      <c r="L164" s="305"/>
      <c r="M164" s="305"/>
      <c r="N164" s="823" t="s">
        <v>354</v>
      </c>
      <c r="O164" s="538"/>
      <c r="P164" s="217"/>
      <c r="Q164" s="305"/>
      <c r="R164" s="220"/>
      <c r="S164" s="220"/>
      <c r="T164" s="220"/>
      <c r="U164" s="220"/>
    </row>
    <row r="165" spans="2:23" s="93" customFormat="1" ht="12.95" customHeight="1" x14ac:dyDescent="0.2">
      <c r="B165" s="92"/>
      <c r="C165" s="383" t="s">
        <v>4</v>
      </c>
      <c r="D165" s="281"/>
      <c r="E165" s="281"/>
      <c r="F165" s="281"/>
      <c r="G165" s="304"/>
      <c r="H165" s="281"/>
      <c r="I165" s="281"/>
      <c r="J165" s="217"/>
      <c r="K165" s="367" t="s">
        <v>211</v>
      </c>
      <c r="L165" s="329" t="s">
        <v>182</v>
      </c>
      <c r="M165" s="499" t="s">
        <v>351</v>
      </c>
      <c r="N165" s="824"/>
      <c r="O165" s="538"/>
      <c r="P165" s="367" t="s">
        <v>211</v>
      </c>
      <c r="Q165" s="329" t="s">
        <v>182</v>
      </c>
      <c r="R165" s="220"/>
      <c r="S165" s="220"/>
      <c r="T165" s="220"/>
      <c r="U165" s="220"/>
    </row>
    <row r="166" spans="2:23" s="93" customFormat="1" ht="12.95" customHeight="1" x14ac:dyDescent="0.2">
      <c r="B166" s="92"/>
      <c r="C166" s="685" t="s">
        <v>244</v>
      </c>
      <c r="D166" s="686"/>
      <c r="E166" s="686"/>
      <c r="F166" s="686"/>
      <c r="G166" s="686"/>
      <c r="H166" s="686"/>
      <c r="I166" s="687"/>
      <c r="J166" s="217"/>
      <c r="K166" s="379"/>
      <c r="L166" s="584">
        <f>IF(K166&gt;20%,"MAX 20 %",IF(T2="1",0,ROUND(K166*(L104+L116),0)))</f>
        <v>0</v>
      </c>
      <c r="M166" s="500"/>
      <c r="N166" s="824"/>
      <c r="O166" s="538"/>
      <c r="P166" s="544">
        <v>0.2</v>
      </c>
      <c r="Q166" s="366">
        <f>IF(T2=1,0,ROUND(P166*(L104+L116),0))</f>
        <v>0</v>
      </c>
      <c r="R166" s="220"/>
      <c r="S166" s="220"/>
      <c r="T166" s="220"/>
      <c r="U166" s="220"/>
      <c r="W166" s="116"/>
    </row>
    <row r="167" spans="2:23" s="93" customFormat="1" ht="12.95" customHeight="1" x14ac:dyDescent="0.2">
      <c r="B167" s="92"/>
      <c r="C167" s="685" t="s">
        <v>243</v>
      </c>
      <c r="D167" s="686"/>
      <c r="E167" s="686"/>
      <c r="F167" s="686"/>
      <c r="G167" s="686"/>
      <c r="H167" s="686"/>
      <c r="I167" s="687"/>
      <c r="J167" s="217"/>
      <c r="K167" s="379"/>
      <c r="L167" s="584">
        <f>IF(K166&gt;20%,"",IF(K167&gt;40%,"MAX 40%",IF(T2="1",0,ROUND(K167*(L104+L116+L166),0))))</f>
        <v>0</v>
      </c>
      <c r="M167" s="500"/>
      <c r="N167" s="824"/>
      <c r="O167" s="538"/>
      <c r="P167" s="544">
        <v>0.4</v>
      </c>
      <c r="Q167" s="366">
        <f>IF(T2=1,0,ROUND(P167*(L104+L116+Q166),0))</f>
        <v>0</v>
      </c>
      <c r="R167" s="220"/>
      <c r="S167" s="220"/>
      <c r="T167" s="220"/>
      <c r="U167" s="220"/>
    </row>
    <row r="168" spans="2:23" s="93" customFormat="1" ht="12.95" customHeight="1" thickBot="1" x14ac:dyDescent="0.25">
      <c r="B168" s="92"/>
      <c r="C168" s="682" t="s">
        <v>242</v>
      </c>
      <c r="D168" s="683"/>
      <c r="E168" s="683"/>
      <c r="F168" s="683"/>
      <c r="G168" s="683"/>
      <c r="H168" s="683"/>
      <c r="I168" s="684"/>
      <c r="J168" s="217"/>
      <c r="K168" s="379"/>
      <c r="L168" s="584">
        <f>IF(K168&gt;7%,"MAX 7%",IF(T2="1",0,ROUND(K168*(L93+L133+L140+L149),0)))</f>
        <v>0</v>
      </c>
      <c r="M168" s="500"/>
      <c r="N168" s="825"/>
      <c r="O168" s="538"/>
      <c r="P168" s="544">
        <v>7.0000000000000007E-2</v>
      </c>
      <c r="Q168" s="366">
        <f>IF(T2=1,0,ROUND(P168*(L93+L133+L140+L149),0))</f>
        <v>0</v>
      </c>
      <c r="R168" s="220"/>
      <c r="S168" s="220"/>
      <c r="T168" s="220"/>
      <c r="U168" s="220"/>
    </row>
    <row r="169" spans="2:23" s="93" customFormat="1" ht="12.95" customHeight="1" thickTop="1" x14ac:dyDescent="0.2">
      <c r="B169" s="92"/>
      <c r="C169" s="349" t="s">
        <v>179</v>
      </c>
      <c r="D169" s="350"/>
      <c r="E169" s="350"/>
      <c r="F169" s="350"/>
      <c r="G169" s="350"/>
      <c r="H169" s="350"/>
      <c r="I169" s="351"/>
      <c r="J169" s="217"/>
      <c r="K169" s="331"/>
      <c r="L169" s="578">
        <f>ROUND(SUM(L166:L168),0)</f>
        <v>0</v>
      </c>
      <c r="M169" s="585">
        <f>L169</f>
        <v>0</v>
      </c>
      <c r="N169" s="594"/>
      <c r="O169" s="538"/>
      <c r="P169" s="545"/>
      <c r="Q169" s="331">
        <f>ROUND(SUM(Q166:Q168),0)</f>
        <v>0</v>
      </c>
      <c r="R169" s="220">
        <f>IF(L169&gt;Q169,Q169,L169)</f>
        <v>0</v>
      </c>
      <c r="S169" s="220"/>
      <c r="T169" s="220"/>
      <c r="U169" s="220"/>
    </row>
    <row r="170" spans="2:23" s="93" customFormat="1" ht="12.95" customHeight="1" x14ac:dyDescent="0.2">
      <c r="B170" s="92"/>
      <c r="C170" s="369"/>
      <c r="D170" s="369"/>
      <c r="E170" s="369"/>
      <c r="F170" s="369"/>
      <c r="G170" s="369"/>
      <c r="H170" s="369"/>
      <c r="I170" s="369"/>
      <c r="J170" s="217"/>
      <c r="K170" s="413"/>
      <c r="L170" s="413"/>
      <c r="M170" s="413"/>
      <c r="N170" s="376" t="str">
        <f>IF(N169=0,"",(L169-N169)/N169)</f>
        <v/>
      </c>
      <c r="O170" s="325"/>
      <c r="P170" s="117"/>
      <c r="Q170" s="418"/>
      <c r="R170" s="193"/>
      <c r="S170" s="193"/>
      <c r="T170" s="220"/>
      <c r="U170" s="220"/>
    </row>
    <row r="171" spans="2:23" s="93" customFormat="1" ht="5.25" customHeight="1" x14ac:dyDescent="0.2">
      <c r="B171" s="92"/>
      <c r="C171" s="92"/>
      <c r="D171" s="92"/>
      <c r="E171" s="92"/>
      <c r="F171" s="92"/>
      <c r="G171" s="224"/>
      <c r="H171" s="92"/>
      <c r="I171" s="92"/>
      <c r="J171" s="217"/>
      <c r="K171" s="217"/>
      <c r="L171" s="217"/>
      <c r="M171" s="217"/>
      <c r="N171" s="547"/>
      <c r="O171" s="325"/>
      <c r="P171" s="117"/>
      <c r="Q171" s="418"/>
      <c r="R171" s="193"/>
      <c r="S171" s="193"/>
      <c r="T171" s="220"/>
      <c r="U171" s="220"/>
    </row>
    <row r="172" spans="2:23" s="93" customFormat="1" ht="12.95" customHeight="1" x14ac:dyDescent="0.2">
      <c r="B172" s="357"/>
      <c r="C172" s="357"/>
      <c r="D172" s="357"/>
      <c r="E172" s="357"/>
      <c r="F172" s="357"/>
      <c r="G172" s="357"/>
      <c r="H172" s="374" t="s">
        <v>210</v>
      </c>
      <c r="I172" s="343"/>
      <c r="J172" s="217"/>
      <c r="K172" s="119" t="s">
        <v>79</v>
      </c>
      <c r="L172" s="586">
        <f>IF(T2=1,(L104+L116+L124)*I172,0)</f>
        <v>0</v>
      </c>
      <c r="M172" s="423"/>
      <c r="N172" s="546">
        <v>0</v>
      </c>
      <c r="O172" s="538"/>
      <c r="P172" s="417"/>
      <c r="Q172" s="419"/>
      <c r="R172" s="42"/>
      <c r="S172" s="420"/>
      <c r="T172" s="220"/>
      <c r="U172" s="220"/>
    </row>
    <row r="173" spans="2:23" s="93" customFormat="1" ht="5.25" customHeight="1" x14ac:dyDescent="0.2">
      <c r="C173" s="42"/>
      <c r="D173" s="221"/>
      <c r="E173" s="221"/>
      <c r="F173" s="221"/>
      <c r="G173" s="323"/>
      <c r="H173" s="92"/>
      <c r="I173" s="217"/>
      <c r="J173" s="217"/>
      <c r="K173" s="264"/>
      <c r="L173" s="305"/>
      <c r="M173" s="423"/>
      <c r="N173" s="426"/>
      <c r="O173" s="538"/>
      <c r="P173" s="117"/>
      <c r="Q173" s="419"/>
      <c r="R173" s="42"/>
      <c r="S173" s="420"/>
      <c r="T173" s="220"/>
      <c r="U173" s="220"/>
    </row>
    <row r="174" spans="2:23" s="93" customFormat="1" ht="12.95" customHeight="1" x14ac:dyDescent="0.2">
      <c r="C174" s="42"/>
      <c r="D174" s="221"/>
      <c r="E174" s="221"/>
      <c r="F174" s="221"/>
      <c r="G174" s="323"/>
      <c r="H174" s="92"/>
      <c r="I174" s="217"/>
      <c r="J174" s="217"/>
      <c r="K174" s="119" t="s">
        <v>120</v>
      </c>
      <c r="L174" s="586">
        <f>L93+L104+L116+L124+L133+L140+L149+L157+L162+L169+L172</f>
        <v>0</v>
      </c>
      <c r="M174" s="423"/>
      <c r="N174" s="595">
        <v>0</v>
      </c>
      <c r="O174" s="538"/>
      <c r="P174" s="117"/>
      <c r="Q174" s="419"/>
      <c r="R174" s="42"/>
      <c r="S174" s="420"/>
      <c r="T174" s="220"/>
      <c r="U174" s="220"/>
    </row>
    <row r="175" spans="2:23" s="93" customFormat="1" ht="12.95" customHeight="1" x14ac:dyDescent="0.2">
      <c r="C175" s="42"/>
      <c r="D175" s="221"/>
      <c r="E175" s="221"/>
      <c r="F175" s="221"/>
      <c r="G175" s="323"/>
      <c r="H175" s="92"/>
      <c r="I175" s="217"/>
      <c r="J175" s="217"/>
      <c r="K175" s="342" t="s">
        <v>189</v>
      </c>
      <c r="L175" s="587">
        <f>IF(T2=1,L93+L116+L133+L140+L149+L157+R162,L93+L104+L116+L133+L140+L149+L157+R169)</f>
        <v>0</v>
      </c>
      <c r="M175" s="530"/>
      <c r="N175" s="594">
        <v>0</v>
      </c>
      <c r="O175" s="538"/>
      <c r="P175" s="117"/>
      <c r="Q175" s="421"/>
      <c r="R175" s="422"/>
      <c r="S175" s="420"/>
      <c r="T175" s="220"/>
      <c r="U175" s="220"/>
      <c r="W175" s="116"/>
    </row>
    <row r="176" spans="2:23" s="93" customFormat="1" ht="5.25" customHeight="1" x14ac:dyDescent="0.2">
      <c r="C176" s="42"/>
      <c r="D176" s="221"/>
      <c r="E176" s="221"/>
      <c r="F176" s="221"/>
      <c r="G176" s="323"/>
      <c r="H176" s="92"/>
      <c r="I176" s="217"/>
      <c r="J176" s="217"/>
      <c r="K176" s="264"/>
      <c r="L176" s="305"/>
      <c r="M176" s="423"/>
      <c r="N176" s="426"/>
      <c r="O176" s="538"/>
      <c r="P176" s="117"/>
      <c r="Q176" s="418"/>
      <c r="R176" s="193"/>
      <c r="S176" s="193"/>
      <c r="T176" s="220"/>
      <c r="U176" s="220"/>
      <c r="W176" s="116"/>
    </row>
    <row r="177" spans="1:24" ht="12.95" customHeight="1" x14ac:dyDescent="0.2">
      <c r="A177" s="93"/>
      <c r="B177" s="93"/>
      <c r="C177" s="42"/>
      <c r="D177" s="221"/>
      <c r="E177" s="221"/>
      <c r="F177" s="221"/>
      <c r="G177" s="323"/>
      <c r="H177" s="92"/>
      <c r="I177" s="217"/>
      <c r="J177" s="217"/>
      <c r="K177" s="119" t="s">
        <v>10</v>
      </c>
      <c r="L177" s="355"/>
      <c r="M177" s="504"/>
      <c r="N177" s="471"/>
      <c r="O177" s="538"/>
      <c r="P177" s="117"/>
      <c r="Q177" s="418"/>
      <c r="R177" s="193"/>
      <c r="S177" s="193"/>
      <c r="T177" s="220"/>
      <c r="U177" s="220"/>
      <c r="V177" s="93"/>
      <c r="W177" s="116"/>
    </row>
    <row r="178" spans="1:24" ht="12.95" customHeight="1" x14ac:dyDescent="0.2">
      <c r="A178" s="93"/>
      <c r="B178" s="93"/>
      <c r="C178" s="42"/>
      <c r="D178" s="221"/>
      <c r="E178" s="221"/>
      <c r="F178" s="221"/>
      <c r="G178" s="323"/>
      <c r="H178" s="92"/>
      <c r="I178" s="217"/>
      <c r="J178" s="217"/>
      <c r="K178" s="342" t="s">
        <v>49</v>
      </c>
      <c r="L178" s="585" t="str">
        <f>IF(L177=0,"0",ROUND(L175*L177,0))</f>
        <v>0</v>
      </c>
      <c r="M178" s="531"/>
      <c r="N178" s="595">
        <v>0</v>
      </c>
      <c r="O178" s="538"/>
      <c r="P178" s="117"/>
      <c r="Q178" s="326"/>
      <c r="R178" s="220"/>
      <c r="S178" s="220"/>
      <c r="T178" s="220"/>
      <c r="U178" s="220"/>
      <c r="V178" s="93"/>
    </row>
    <row r="179" spans="1:24" ht="12.95" customHeight="1" x14ac:dyDescent="0.2">
      <c r="A179" s="195"/>
      <c r="B179" s="93"/>
      <c r="C179" s="42"/>
      <c r="D179" s="455"/>
      <c r="E179" s="221"/>
      <c r="F179" s="221"/>
      <c r="G179" s="323"/>
      <c r="H179" s="92"/>
      <c r="I179" s="217"/>
      <c r="J179" s="217"/>
      <c r="K179" s="342"/>
      <c r="L179" s="413"/>
      <c r="M179" s="413"/>
      <c r="N179" s="376" t="str">
        <f>IF(N178=0,"",(L178-N178)/N178)</f>
        <v/>
      </c>
      <c r="O179" s="325"/>
      <c r="P179" s="117"/>
      <c r="Q179" s="326"/>
      <c r="R179" s="220"/>
      <c r="S179" s="220"/>
      <c r="T179" s="220"/>
      <c r="U179" s="220"/>
      <c r="V179" s="93"/>
    </row>
    <row r="180" spans="1:24" ht="12.95" customHeight="1" x14ac:dyDescent="0.2">
      <c r="A180" s="463"/>
      <c r="B180" s="467" t="s">
        <v>200</v>
      </c>
      <c r="C180" s="467"/>
      <c r="D180" s="467"/>
      <c r="E180" s="467"/>
      <c r="F180" s="363"/>
      <c r="G180" s="323"/>
      <c r="H180" s="92"/>
      <c r="I180" s="92"/>
      <c r="J180" s="217"/>
      <c r="K180" s="217"/>
      <c r="L180" s="217"/>
      <c r="M180" s="217"/>
      <c r="N180" s="116"/>
      <c r="O180" s="325"/>
      <c r="P180" s="117"/>
      <c r="Q180" s="326"/>
      <c r="R180" s="220"/>
      <c r="S180" s="220"/>
      <c r="T180" s="220"/>
      <c r="U180" s="220"/>
      <c r="V180" s="93"/>
    </row>
    <row r="181" spans="1:24" ht="12.95" customHeight="1" x14ac:dyDescent="0.2">
      <c r="A181" s="463"/>
      <c r="B181" s="467" t="s">
        <v>201</v>
      </c>
      <c r="C181" s="467"/>
      <c r="D181" s="467"/>
      <c r="E181" s="467"/>
      <c r="F181" s="221"/>
      <c r="G181" s="364"/>
      <c r="H181" s="92"/>
      <c r="I181" s="92" t="str">
        <f>IF(G181="Oui","Quel taux de TVA ?","")</f>
        <v/>
      </c>
      <c r="J181" s="217"/>
      <c r="K181" s="365"/>
      <c r="L181" s="217"/>
      <c r="M181" s="217"/>
      <c r="N181" s="305"/>
      <c r="O181" s="325"/>
      <c r="P181" s="117" t="s">
        <v>202</v>
      </c>
      <c r="Q181" s="326"/>
      <c r="R181" s="220"/>
      <c r="S181" s="220"/>
      <c r="T181" s="220"/>
      <c r="U181" s="220"/>
      <c r="V181" s="93"/>
    </row>
    <row r="182" spans="1:24" ht="12.95" customHeight="1" x14ac:dyDescent="0.2">
      <c r="A182" s="93"/>
      <c r="B182" s="93"/>
      <c r="C182" s="93"/>
      <c r="D182" s="93"/>
      <c r="E182" s="93"/>
      <c r="F182" s="93"/>
      <c r="G182" s="93"/>
      <c r="H182" s="92"/>
      <c r="I182" s="93"/>
      <c r="J182" s="93"/>
      <c r="K182" s="93"/>
      <c r="L182" s="217"/>
      <c r="M182" s="217"/>
      <c r="N182" s="305"/>
      <c r="O182" s="325"/>
      <c r="P182" s="117" t="s">
        <v>203</v>
      </c>
      <c r="Q182" s="326"/>
      <c r="R182" s="220"/>
      <c r="S182" s="220"/>
      <c r="T182" s="220"/>
      <c r="U182" s="220"/>
      <c r="V182" s="93"/>
    </row>
    <row r="183" spans="1:24" ht="12.95" hidden="1" customHeight="1" x14ac:dyDescent="0.25">
      <c r="A183" s="286" t="s">
        <v>176</v>
      </c>
      <c r="B183" s="287"/>
      <c r="C183" s="287"/>
      <c r="D183" s="287"/>
      <c r="E183" s="315"/>
      <c r="F183" s="468" t="s">
        <v>192</v>
      </c>
      <c r="G183" s="469"/>
      <c r="H183" s="469"/>
      <c r="I183" s="463"/>
      <c r="J183" s="93"/>
      <c r="K183" s="93"/>
      <c r="L183" s="283"/>
      <c r="M183" s="283"/>
      <c r="N183" s="176"/>
      <c r="O183" s="126"/>
      <c r="P183" s="117"/>
      <c r="Q183" s="223"/>
      <c r="R183" s="220"/>
      <c r="S183" s="222"/>
      <c r="T183" s="220"/>
      <c r="U183" s="220"/>
      <c r="V183" s="30"/>
      <c r="W183" s="116"/>
    </row>
    <row r="184" spans="1:24" ht="7.5" hidden="1" customHeight="1" x14ac:dyDescent="0.25">
      <c r="A184" s="314"/>
      <c r="B184" s="315"/>
      <c r="C184" s="315"/>
      <c r="D184" s="315"/>
      <c r="E184" s="315"/>
      <c r="F184" s="315"/>
      <c r="G184" s="315"/>
      <c r="H184" s="315"/>
      <c r="I184" s="281"/>
      <c r="J184" s="282"/>
      <c r="K184" s="282"/>
      <c r="L184" s="283"/>
      <c r="M184" s="283"/>
      <c r="N184" s="176"/>
      <c r="O184" s="126"/>
      <c r="P184" s="117"/>
      <c r="Q184" s="223"/>
      <c r="R184" s="220"/>
      <c r="S184" s="222"/>
      <c r="T184" s="220"/>
      <c r="U184" s="220"/>
      <c r="V184" s="30"/>
      <c r="W184" s="116"/>
    </row>
    <row r="185" spans="1:24" ht="12.95" hidden="1" customHeight="1" x14ac:dyDescent="0.2">
      <c r="A185" s="198"/>
      <c r="B185" s="198"/>
      <c r="C185" s="270" t="s">
        <v>135</v>
      </c>
      <c r="D185" s="693"/>
      <c r="E185" s="693"/>
      <c r="F185" s="693"/>
      <c r="G185" s="693"/>
      <c r="H185" s="288"/>
      <c r="I185" s="93"/>
      <c r="J185" s="93"/>
      <c r="K185" s="93"/>
      <c r="L185" s="283"/>
      <c r="M185" s="283"/>
      <c r="N185" s="176"/>
      <c r="O185" s="126"/>
      <c r="P185" s="117"/>
      <c r="Q185" s="223"/>
      <c r="R185" s="220"/>
      <c r="S185" s="222"/>
      <c r="T185" s="220"/>
      <c r="U185" s="220"/>
      <c r="V185" s="30"/>
      <c r="W185" s="116"/>
    </row>
    <row r="186" spans="1:24" ht="12.95" hidden="1" customHeight="1" x14ac:dyDescent="0.2">
      <c r="A186" s="198"/>
      <c r="B186" s="198"/>
      <c r="C186" s="270" t="s">
        <v>131</v>
      </c>
      <c r="D186" s="688"/>
      <c r="E186" s="688"/>
      <c r="F186" s="116"/>
      <c r="G186" s="93"/>
      <c r="H186" s="93"/>
      <c r="I186" s="284" t="s">
        <v>132</v>
      </c>
      <c r="J186" s="689"/>
      <c r="K186" s="689"/>
      <c r="L186" s="93"/>
      <c r="M186" s="93"/>
      <c r="N186" s="93"/>
      <c r="O186" s="126"/>
      <c r="P186" s="117"/>
      <c r="Q186" s="223"/>
      <c r="R186" s="220"/>
      <c r="S186" s="222"/>
      <c r="T186" s="220"/>
      <c r="U186" s="220"/>
      <c r="V186" s="30"/>
      <c r="W186" s="116"/>
    </row>
    <row r="187" spans="1:24" ht="12.95" hidden="1" customHeight="1" x14ac:dyDescent="0.2">
      <c r="A187" s="92"/>
      <c r="B187" s="92"/>
      <c r="C187" s="270" t="s">
        <v>133</v>
      </c>
      <c r="D187" s="688"/>
      <c r="E187" s="688"/>
      <c r="F187" s="92"/>
      <c r="G187" s="224"/>
      <c r="H187" s="92"/>
      <c r="I187" s="284" t="s">
        <v>134</v>
      </c>
      <c r="J187" s="689"/>
      <c r="K187" s="689"/>
      <c r="L187" s="165"/>
      <c r="M187" s="165"/>
      <c r="N187" s="176"/>
      <c r="O187" s="126"/>
      <c r="P187" s="117"/>
      <c r="Q187" s="223"/>
      <c r="R187" s="220"/>
      <c r="S187" s="222"/>
      <c r="T187" s="220"/>
      <c r="U187" s="220"/>
      <c r="V187" s="30"/>
      <c r="W187" s="116"/>
    </row>
    <row r="188" spans="1:24" s="528" customFormat="1" ht="45.95" customHeight="1" x14ac:dyDescent="0.2">
      <c r="A188" s="513"/>
      <c r="B188" s="514"/>
      <c r="C188" s="320"/>
      <c r="D188" s="515"/>
      <c r="E188" s="516"/>
      <c r="F188" s="516"/>
      <c r="G188" s="517"/>
      <c r="H188" s="514"/>
      <c r="I188" s="518"/>
      <c r="J188" s="518"/>
      <c r="K188" s="519"/>
      <c r="L188" s="520"/>
      <c r="M188" s="520"/>
      <c r="N188" s="521"/>
      <c r="O188" s="522"/>
      <c r="P188" s="516"/>
      <c r="Q188" s="523"/>
      <c r="R188" s="524"/>
      <c r="S188" s="525"/>
      <c r="T188" s="524"/>
      <c r="U188" s="524"/>
      <c r="V188" s="526"/>
      <c r="W188" s="527"/>
      <c r="X188" s="514"/>
    </row>
    <row r="189" spans="1:24" ht="12.95" customHeight="1" x14ac:dyDescent="0.2">
      <c r="A189" s="795" t="s">
        <v>175</v>
      </c>
      <c r="B189" s="791"/>
      <c r="C189" s="791"/>
      <c r="D189" s="791"/>
      <c r="E189" s="791"/>
      <c r="F189" s="791"/>
      <c r="G189" s="791"/>
      <c r="H189" s="791"/>
      <c r="I189" s="791"/>
      <c r="J189" s="791"/>
      <c r="K189" s="791"/>
      <c r="L189" s="791"/>
      <c r="M189" s="791"/>
      <c r="N189" s="176"/>
      <c r="O189" s="126"/>
      <c r="P189" s="117"/>
      <c r="Q189" s="223"/>
      <c r="R189" s="220"/>
      <c r="S189" s="222"/>
      <c r="T189" s="220"/>
      <c r="U189" s="220"/>
      <c r="V189" s="30"/>
      <c r="W189" s="116"/>
    </row>
    <row r="190" spans="1:24" ht="7.5" customHeight="1" x14ac:dyDescent="0.2">
      <c r="A190" s="281"/>
      <c r="B190" s="281"/>
      <c r="C190" s="281"/>
      <c r="D190" s="281"/>
      <c r="E190" s="281"/>
      <c r="F190" s="281"/>
      <c r="G190" s="304"/>
      <c r="H190" s="281"/>
      <c r="I190" s="281"/>
      <c r="J190" s="262"/>
      <c r="K190" s="262"/>
      <c r="L190" s="262"/>
      <c r="M190" s="262"/>
      <c r="N190" s="305"/>
      <c r="O190" s="126"/>
      <c r="P190" s="117"/>
      <c r="Q190" s="223"/>
      <c r="R190" s="220"/>
      <c r="S190" s="222"/>
      <c r="T190" s="220"/>
      <c r="U190" s="220"/>
      <c r="V190" s="30"/>
      <c r="W190" s="116"/>
    </row>
    <row r="191" spans="1:24" ht="12.95" customHeight="1" x14ac:dyDescent="0.2">
      <c r="A191" s="281"/>
      <c r="B191" s="690" t="s">
        <v>169</v>
      </c>
      <c r="C191" s="691"/>
      <c r="D191" s="691"/>
      <c r="E191" s="691"/>
      <c r="F191" s="691"/>
      <c r="G191" s="692"/>
      <c r="H191" s="690" t="s">
        <v>170</v>
      </c>
      <c r="I191" s="691"/>
      <c r="J191" s="692"/>
      <c r="K191" s="308" t="s">
        <v>171</v>
      </c>
      <c r="L191" s="308" t="s">
        <v>172</v>
      </c>
      <c r="M191" s="498"/>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x14ac:dyDescent="0.2">
      <c r="A200" s="281"/>
      <c r="B200" s="671"/>
      <c r="C200" s="672"/>
      <c r="D200" s="672"/>
      <c r="E200" s="672"/>
      <c r="F200" s="672"/>
      <c r="G200" s="673"/>
      <c r="H200" s="671"/>
      <c r="I200" s="672"/>
      <c r="J200" s="673"/>
      <c r="K200" s="306"/>
      <c r="L200" s="307"/>
      <c r="M200" s="529"/>
      <c r="N200" s="305"/>
      <c r="O200" s="126"/>
      <c r="P200" s="117"/>
      <c r="Q200" s="223"/>
      <c r="R200" s="220"/>
      <c r="S200" s="222"/>
      <c r="T200" s="220"/>
      <c r="U200" s="220"/>
      <c r="V200" s="30"/>
      <c r="W200" s="116"/>
    </row>
    <row r="201" spans="1:23" ht="12.95" customHeight="1" thickBot="1" x14ac:dyDescent="0.25">
      <c r="A201" s="281"/>
      <c r="B201" s="671"/>
      <c r="C201" s="672"/>
      <c r="D201" s="672"/>
      <c r="E201" s="672"/>
      <c r="F201" s="672"/>
      <c r="G201" s="673"/>
      <c r="H201" s="671"/>
      <c r="I201" s="672"/>
      <c r="J201" s="673"/>
      <c r="K201" s="309"/>
      <c r="L201" s="310"/>
      <c r="M201" s="529"/>
      <c r="N201" s="305"/>
      <c r="O201" s="126"/>
      <c r="P201" s="117"/>
      <c r="Q201" s="223"/>
      <c r="R201" s="220"/>
      <c r="S201" s="222"/>
      <c r="T201" s="220"/>
      <c r="U201" s="220"/>
      <c r="V201" s="30"/>
      <c r="W201" s="116"/>
    </row>
    <row r="202" spans="1:23" ht="12.95" customHeight="1" thickTop="1" x14ac:dyDescent="0.2">
      <c r="A202" s="281"/>
      <c r="B202" s="281"/>
      <c r="C202" s="281"/>
      <c r="D202" s="281"/>
      <c r="E202" s="281"/>
      <c r="F202" s="281"/>
      <c r="G202" s="304"/>
      <c r="H202" s="281"/>
      <c r="I202" s="281"/>
      <c r="J202" s="262" t="s">
        <v>173</v>
      </c>
      <c r="K202" s="588">
        <f>SUM(K192:K201)</f>
        <v>0</v>
      </c>
      <c r="L202" s="589">
        <f>SUM(L192:L201)</f>
        <v>0</v>
      </c>
      <c r="M202" s="494"/>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ht="12.95" customHeight="1" x14ac:dyDescent="0.2">
      <c r="A204" s="281"/>
      <c r="B204" s="281"/>
      <c r="C204" s="281"/>
      <c r="D204" s="281"/>
      <c r="E204" s="281"/>
      <c r="F204" s="281"/>
      <c r="G204" s="304"/>
      <c r="H204" s="281"/>
      <c r="I204" s="281"/>
      <c r="J204" s="262"/>
      <c r="K204" s="262"/>
      <c r="L204" s="262"/>
      <c r="M204" s="262"/>
      <c r="N204" s="305"/>
      <c r="O204" s="126"/>
      <c r="P204" s="117"/>
      <c r="Q204" s="223"/>
      <c r="R204" s="220"/>
      <c r="S204" s="222"/>
      <c r="T204" s="220"/>
      <c r="U204" s="220"/>
      <c r="V204" s="30"/>
      <c r="W204" s="116"/>
    </row>
    <row r="205" spans="1:23" s="2" customFormat="1" ht="15" x14ac:dyDescent="0.25">
      <c r="A205" s="699" t="s">
        <v>341</v>
      </c>
      <c r="B205" s="700"/>
      <c r="C205" s="700"/>
      <c r="D205" s="700"/>
      <c r="E205" s="700"/>
      <c r="F205" s="700"/>
      <c r="G205" s="700"/>
      <c r="H205" s="700"/>
      <c r="I205" s="700"/>
      <c r="J205" s="700"/>
      <c r="K205" s="700"/>
      <c r="L205" s="700"/>
      <c r="M205" s="700"/>
      <c r="P205" s="481"/>
      <c r="Q205" s="482"/>
      <c r="R205" s="483"/>
      <c r="S205" s="231"/>
      <c r="T205" s="483"/>
      <c r="U205" s="483"/>
      <c r="V205" s="30"/>
    </row>
    <row r="206" spans="1:23" s="67" customFormat="1" ht="131.25" customHeight="1" x14ac:dyDescent="0.2">
      <c r="A206" s="794" t="s">
        <v>342</v>
      </c>
      <c r="B206" s="794"/>
      <c r="C206" s="794"/>
      <c r="D206" s="794"/>
      <c r="E206" s="794"/>
      <c r="F206" s="794"/>
      <c r="G206" s="794"/>
      <c r="H206" s="794"/>
      <c r="I206" s="794"/>
      <c r="J206" s="794"/>
      <c r="K206" s="794"/>
      <c r="L206" s="794"/>
      <c r="M206" s="794"/>
      <c r="N206" s="548"/>
      <c r="V206" s="549"/>
    </row>
    <row r="207" spans="1:23" s="30" customFormat="1" ht="12" customHeight="1" x14ac:dyDescent="0.2">
      <c r="A207" s="484"/>
      <c r="B207" s="485"/>
      <c r="C207" s="485"/>
      <c r="D207" s="485"/>
      <c r="E207" s="485"/>
      <c r="F207" s="485"/>
      <c r="G207" s="485"/>
      <c r="H207" s="485"/>
      <c r="I207" s="485"/>
      <c r="J207" s="485"/>
      <c r="K207" s="485"/>
      <c r="L207" s="485"/>
      <c r="M207" s="485"/>
      <c r="N207" s="485"/>
      <c r="V207" s="278"/>
    </row>
    <row r="208" spans="1:23" s="30" customFormat="1" x14ac:dyDescent="0.2">
      <c r="A208" s="493"/>
      <c r="B208" s="799" t="s">
        <v>343</v>
      </c>
      <c r="C208" s="799"/>
      <c r="D208" s="799"/>
      <c r="E208" s="800"/>
      <c r="F208" s="487"/>
      <c r="G208" s="780" t="s">
        <v>344</v>
      </c>
      <c r="H208" s="705"/>
      <c r="I208" s="705"/>
      <c r="J208" s="705"/>
      <c r="K208" s="473"/>
      <c r="L208" s="473"/>
      <c r="M208" s="473"/>
      <c r="S208" s="278"/>
    </row>
    <row r="209" spans="1:23" s="30" customFormat="1" ht="23.25" customHeight="1" x14ac:dyDescent="0.2">
      <c r="A209" s="493"/>
      <c r="B209" s="801"/>
      <c r="C209" s="801"/>
      <c r="D209" s="801"/>
      <c r="E209" s="801"/>
      <c r="F209" s="487"/>
      <c r="G209" s="705"/>
      <c r="H209" s="705"/>
      <c r="I209" s="705"/>
      <c r="J209" s="705"/>
      <c r="K209" s="473"/>
      <c r="L209" s="776" t="s">
        <v>345</v>
      </c>
      <c r="M209" s="700"/>
      <c r="N209" s="510"/>
      <c r="S209" s="278"/>
    </row>
    <row r="210" spans="1:23" s="278" customFormat="1" ht="12.75" customHeight="1" x14ac:dyDescent="0.2">
      <c r="A210" s="493"/>
      <c r="B210" s="486" t="s">
        <v>346</v>
      </c>
      <c r="C210" s="486"/>
      <c r="D210" s="486" t="s">
        <v>347</v>
      </c>
      <c r="E210" s="488"/>
      <c r="F210" s="489"/>
      <c r="G210" s="490" t="s">
        <v>348</v>
      </c>
      <c r="H210" s="490"/>
      <c r="I210" s="490" t="s">
        <v>349</v>
      </c>
      <c r="J210" s="100"/>
      <c r="K210" s="472"/>
      <c r="L210" s="700"/>
      <c r="M210" s="700"/>
      <c r="N210" s="510"/>
      <c r="S210" s="30"/>
      <c r="V210" s="30"/>
    </row>
    <row r="211" spans="1:23" s="30" customFormat="1" x14ac:dyDescent="0.2">
      <c r="A211" s="493"/>
      <c r="B211" s="777">
        <f>D10</f>
        <v>0</v>
      </c>
      <c r="C211" s="777"/>
      <c r="D211" s="778">
        <f>F10</f>
        <v>0</v>
      </c>
      <c r="E211" s="779"/>
      <c r="F211" s="491"/>
      <c r="G211" s="796">
        <f>D74</f>
        <v>0</v>
      </c>
      <c r="H211" s="797"/>
      <c r="I211" s="774">
        <f>F74</f>
        <v>0</v>
      </c>
      <c r="J211" s="798"/>
      <c r="K211" s="798"/>
      <c r="L211" s="774">
        <f>J74</f>
        <v>0</v>
      </c>
      <c r="M211" s="775"/>
      <c r="N211" s="509"/>
    </row>
    <row r="212" spans="1:23" s="30" customFormat="1" x14ac:dyDescent="0.2">
      <c r="A212" s="493"/>
      <c r="B212" s="669" t="s">
        <v>350</v>
      </c>
      <c r="C212" s="670"/>
      <c r="D212" s="670"/>
      <c r="E212" s="670"/>
      <c r="F212" s="76"/>
      <c r="G212" s="773" t="s">
        <v>350</v>
      </c>
      <c r="H212" s="670"/>
      <c r="I212" s="670"/>
      <c r="J212" s="670"/>
      <c r="K212" s="670"/>
      <c r="L212" s="352"/>
      <c r="M212" s="352"/>
    </row>
    <row r="213" spans="1:23" s="30" customFormat="1" x14ac:dyDescent="0.2">
      <c r="A213" s="116"/>
      <c r="B213" s="670"/>
      <c r="C213" s="670"/>
      <c r="D213" s="670"/>
      <c r="E213" s="670"/>
      <c r="F213" s="353"/>
      <c r="G213" s="670"/>
      <c r="H213" s="670"/>
      <c r="I213" s="670"/>
      <c r="J213" s="670"/>
      <c r="K213" s="670"/>
      <c r="L213" s="352"/>
      <c r="M213" s="352"/>
    </row>
    <row r="214" spans="1:23" s="30" customFormat="1" ht="12" x14ac:dyDescent="0.2">
      <c r="A214" s="354"/>
      <c r="B214" s="670"/>
      <c r="C214" s="670"/>
      <c r="D214" s="670"/>
      <c r="E214" s="670"/>
      <c r="G214" s="670"/>
      <c r="H214" s="670"/>
      <c r="I214" s="670"/>
      <c r="J214" s="670"/>
      <c r="K214" s="670"/>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
      <c r="A224" s="281"/>
      <c r="B224" s="281"/>
      <c r="C224" s="281"/>
      <c r="D224" s="281"/>
      <c r="E224" s="281"/>
      <c r="F224" s="281"/>
      <c r="G224" s="304"/>
      <c r="H224" s="281"/>
      <c r="I224" s="281"/>
      <c r="J224" s="262"/>
      <c r="K224" s="262"/>
      <c r="L224" s="262"/>
      <c r="M224" s="262"/>
      <c r="N224" s="305"/>
      <c r="O224" s="126"/>
      <c r="P224" s="117"/>
      <c r="Q224" s="223"/>
      <c r="R224" s="220"/>
      <c r="S224" s="222"/>
      <c r="T224" s="220"/>
      <c r="U224" s="220"/>
      <c r="V224" s="30"/>
      <c r="W224" s="116"/>
    </row>
    <row r="225" spans="1:25" ht="12.95" customHeight="1" x14ac:dyDescent="0.25">
      <c r="A225" s="781" t="s">
        <v>139</v>
      </c>
      <c r="B225" s="700"/>
      <c r="C225" s="700"/>
      <c r="D225" s="700"/>
      <c r="E225" s="700"/>
      <c r="F225" s="700"/>
      <c r="G225" s="700"/>
      <c r="H225" s="700"/>
      <c r="I225" s="700"/>
      <c r="J225" s="700"/>
      <c r="K225" s="700"/>
      <c r="L225" s="700"/>
      <c r="M225" s="700"/>
      <c r="N225" s="176"/>
      <c r="O225" s="126"/>
      <c r="P225" s="117"/>
      <c r="Q225" s="223"/>
      <c r="R225" s="220"/>
      <c r="S225" s="222"/>
      <c r="T225" s="220"/>
      <c r="U225" s="220"/>
      <c r="V225" s="30"/>
      <c r="W225" s="116"/>
    </row>
    <row r="226" spans="1:25" ht="38.25" customHeight="1" x14ac:dyDescent="0.2">
      <c r="A226" s="116"/>
      <c r="B226" s="811" t="s">
        <v>177</v>
      </c>
      <c r="C226" s="812"/>
      <c r="D226" s="812"/>
      <c r="E226" s="812"/>
      <c r="F226" s="812"/>
      <c r="G226" s="812"/>
      <c r="H226" s="812"/>
      <c r="I226" s="812"/>
      <c r="J226" s="812"/>
      <c r="K226" s="812"/>
      <c r="L226" s="812"/>
      <c r="M226" s="812"/>
      <c r="N226" s="474"/>
      <c r="O226" s="126"/>
      <c r="P226" s="117"/>
      <c r="Q226" s="223"/>
      <c r="R226" s="220"/>
      <c r="S226" s="222"/>
      <c r="T226" s="220"/>
      <c r="U226" s="220"/>
      <c r="V226" s="30"/>
      <c r="W226" s="116"/>
    </row>
    <row r="227" spans="1:25" ht="25.5" customHeight="1" x14ac:dyDescent="0.2">
      <c r="A227" s="116"/>
      <c r="B227" s="813" t="s">
        <v>136</v>
      </c>
      <c r="C227" s="813"/>
      <c r="D227" s="813"/>
      <c r="E227" s="813"/>
      <c r="F227" s="813"/>
      <c r="G227" s="813"/>
      <c r="H227" s="813"/>
      <c r="I227" s="813"/>
      <c r="J227" s="813"/>
      <c r="K227" s="813"/>
      <c r="L227" s="813"/>
      <c r="M227" s="813"/>
      <c r="N227" s="475"/>
      <c r="O227" s="126"/>
      <c r="P227" s="117"/>
      <c r="Q227" s="223"/>
      <c r="R227" s="220"/>
      <c r="S227" s="222"/>
      <c r="T227" s="220"/>
      <c r="U227" s="220"/>
      <c r="V227" s="30"/>
      <c r="W227" s="116"/>
    </row>
    <row r="228" spans="1:25" ht="12.95" customHeight="1" x14ac:dyDescent="0.2">
      <c r="A228" s="116"/>
      <c r="B228" s="322" t="s">
        <v>178</v>
      </c>
      <c r="C228" s="311"/>
      <c r="D228" s="311"/>
      <c r="E228" s="311"/>
      <c r="F228" s="311"/>
      <c r="G228" s="311"/>
      <c r="H228" s="311"/>
      <c r="I228" s="281"/>
      <c r="J228" s="282"/>
      <c r="K228" s="282"/>
      <c r="L228" s="283"/>
      <c r="M228" s="283"/>
      <c r="N228" s="176"/>
      <c r="O228" s="126"/>
      <c r="P228" s="117"/>
      <c r="Q228" s="223"/>
      <c r="R228" s="220"/>
      <c r="S228" s="222"/>
      <c r="T228" s="220"/>
      <c r="U228" s="220"/>
      <c r="V228" s="30"/>
      <c r="W228" s="116"/>
    </row>
    <row r="229" spans="1:25" ht="12.95" customHeight="1" x14ac:dyDescent="0.2">
      <c r="A229" s="116"/>
      <c r="B229" s="311" t="s">
        <v>137</v>
      </c>
      <c r="C229" s="311"/>
      <c r="D229" s="311"/>
      <c r="E229" s="226"/>
      <c r="F229" s="319" t="s">
        <v>1</v>
      </c>
      <c r="G229" s="282"/>
      <c r="H229" s="282"/>
      <c r="I229" s="282"/>
      <c r="J229" s="282"/>
      <c r="K229" s="282"/>
      <c r="L229" s="283"/>
      <c r="M229" s="283"/>
      <c r="N229" s="176"/>
      <c r="O229" s="126" t="s">
        <v>1</v>
      </c>
      <c r="P229" s="117"/>
      <c r="Q229" s="223"/>
      <c r="R229" s="220"/>
      <c r="S229" s="222"/>
      <c r="T229" s="220"/>
      <c r="U229" s="220"/>
      <c r="V229" s="30"/>
      <c r="W229" s="116"/>
    </row>
    <row r="230" spans="1:25" s="93" customFormat="1" ht="12.95" customHeight="1" x14ac:dyDescent="0.2">
      <c r="A230" s="116"/>
      <c r="B230" s="311" t="s">
        <v>138</v>
      </c>
      <c r="C230" s="311"/>
      <c r="D230" s="311"/>
      <c r="E230" s="226"/>
      <c r="F230" s="319" t="s">
        <v>1</v>
      </c>
      <c r="G230" s="313"/>
      <c r="H230" s="312"/>
      <c r="I230" s="281"/>
      <c r="J230" s="282"/>
      <c r="K230" s="282"/>
      <c r="L230" s="283"/>
      <c r="M230" s="283"/>
      <c r="N230" s="176"/>
      <c r="O230" s="126" t="s">
        <v>2</v>
      </c>
      <c r="P230" s="117"/>
      <c r="Q230" s="223"/>
      <c r="R230" s="220"/>
      <c r="S230" s="222"/>
      <c r="T230" s="220"/>
      <c r="U230" s="220"/>
      <c r="V230" s="30"/>
      <c r="W230" s="116"/>
      <c r="Y230" s="133"/>
    </row>
    <row r="231" spans="1:25" s="93" customFormat="1" ht="12.95" customHeight="1" x14ac:dyDescent="0.2">
      <c r="A231" s="116"/>
      <c r="B231" s="311" t="s">
        <v>0</v>
      </c>
      <c r="C231" s="311"/>
      <c r="D231" s="311"/>
      <c r="E231" s="312"/>
      <c r="F231" s="312"/>
      <c r="G231" s="313"/>
      <c r="H231" s="312"/>
      <c r="I231" s="281"/>
      <c r="J231" s="282"/>
      <c r="K231" s="282"/>
      <c r="L231" s="319" t="s">
        <v>1</v>
      </c>
      <c r="M231" s="319"/>
      <c r="N231" s="176"/>
      <c r="O231" s="126"/>
      <c r="P231" s="117"/>
      <c r="Q231" s="223"/>
      <c r="R231" s="220"/>
      <c r="S231" s="222"/>
      <c r="T231" s="220"/>
      <c r="U231" s="220"/>
      <c r="V231" s="30"/>
      <c r="W231" s="116"/>
    </row>
    <row r="232" spans="1:25" s="93" customFormat="1" ht="27.95" customHeight="1" x14ac:dyDescent="0.2">
      <c r="B232" s="814" t="s">
        <v>3</v>
      </c>
      <c r="C232" s="705"/>
      <c r="D232" s="705"/>
      <c r="E232" s="705"/>
      <c r="F232" s="705"/>
      <c r="G232" s="705"/>
      <c r="H232" s="705"/>
      <c r="I232" s="705"/>
      <c r="J232" s="705"/>
      <c r="K232" s="705"/>
      <c r="L232" s="705"/>
      <c r="M232" s="705"/>
      <c r="N232" s="176"/>
      <c r="O232" s="126"/>
      <c r="P232" s="117"/>
      <c r="Q232" s="223"/>
      <c r="R232" s="220"/>
      <c r="S232" s="220"/>
      <c r="T232" s="220"/>
      <c r="U232" s="220"/>
      <c r="V232" s="30"/>
      <c r="W232" s="116"/>
    </row>
    <row r="233" spans="1:25" s="22" customFormat="1" x14ac:dyDescent="0.2">
      <c r="A233" s="21"/>
      <c r="B233" s="320"/>
      <c r="C233" s="21"/>
      <c r="D233" s="21"/>
      <c r="E233" s="21"/>
      <c r="F233" s="21"/>
      <c r="G233" s="320"/>
      <c r="H233" s="21"/>
      <c r="I233" s="321"/>
      <c r="J233" s="321"/>
      <c r="K233" s="321"/>
      <c r="L233" s="320"/>
      <c r="M233" s="320"/>
      <c r="N233" s="21"/>
      <c r="O233" s="21"/>
      <c r="P233" s="21"/>
      <c r="W233" s="23"/>
    </row>
    <row r="234" spans="1:25" s="228" customFormat="1" ht="15" x14ac:dyDescent="0.25">
      <c r="A234" s="817" t="s">
        <v>227</v>
      </c>
      <c r="B234" s="818"/>
      <c r="C234" s="818"/>
      <c r="D234" s="818"/>
      <c r="E234" s="818"/>
      <c r="F234" s="818"/>
      <c r="G234" s="818"/>
      <c r="H234" s="818"/>
      <c r="I234" s="818"/>
      <c r="J234" s="818"/>
      <c r="K234" s="818"/>
      <c r="L234" s="818"/>
      <c r="M234" s="818"/>
      <c r="N234" s="227"/>
      <c r="O234" s="227"/>
      <c r="P234" s="227"/>
      <c r="V234" s="230"/>
      <c r="W234" s="23"/>
      <c r="X234" s="22"/>
    </row>
    <row r="235" spans="1:25" s="228" customFormat="1" ht="67.7" customHeight="1" x14ac:dyDescent="0.2">
      <c r="A235" s="450"/>
      <c r="B235" s="815" t="s">
        <v>231</v>
      </c>
      <c r="C235" s="816"/>
      <c r="D235" s="816"/>
      <c r="E235" s="816"/>
      <c r="F235" s="816"/>
      <c r="G235" s="816"/>
      <c r="H235" s="816"/>
      <c r="I235" s="816"/>
      <c r="J235" s="816"/>
      <c r="K235" s="816"/>
      <c r="L235" s="816"/>
      <c r="M235" s="816"/>
      <c r="N235" s="480"/>
      <c r="O235" s="227"/>
      <c r="P235" s="227"/>
      <c r="V235" s="230"/>
      <c r="W235" s="23"/>
      <c r="X235" s="22"/>
    </row>
    <row r="236" spans="1:25" s="22" customFormat="1" x14ac:dyDescent="0.2">
      <c r="A236" s="25"/>
      <c r="B236" s="417"/>
      <c r="C236" s="450"/>
      <c r="D236" s="417"/>
      <c r="E236" s="450"/>
      <c r="F236" s="417"/>
      <c r="G236" s="417"/>
      <c r="H236" s="417"/>
      <c r="I236" s="417"/>
      <c r="J236" s="417"/>
      <c r="K236" s="417"/>
      <c r="L236" s="417"/>
      <c r="M236" s="417"/>
      <c r="N236" s="21"/>
      <c r="O236" s="21"/>
      <c r="P236" s="21"/>
      <c r="W236" s="23"/>
    </row>
    <row r="237" spans="1:25" s="228" customFormat="1" x14ac:dyDescent="0.2">
      <c r="A237" s="25"/>
      <c r="B237" s="819" t="s">
        <v>280</v>
      </c>
      <c r="C237" s="819"/>
      <c r="D237" s="819"/>
      <c r="E237" s="819"/>
      <c r="F237" s="819"/>
      <c r="G237" s="819"/>
      <c r="H237" s="820"/>
      <c r="I237" s="820"/>
      <c r="J237" s="319"/>
      <c r="K237" s="417"/>
      <c r="L237" s="417"/>
      <c r="M237" s="417"/>
      <c r="N237" s="21"/>
      <c r="O237" s="227"/>
      <c r="P237" s="227"/>
      <c r="V237" s="230"/>
      <c r="W237" s="23"/>
      <c r="X237" s="22"/>
    </row>
    <row r="238" spans="1:25" s="228" customFormat="1" ht="3.75" customHeight="1" x14ac:dyDescent="0.2">
      <c r="A238" s="25"/>
      <c r="B238" s="451"/>
      <c r="C238" s="451"/>
      <c r="D238" s="451"/>
      <c r="E238" s="451"/>
      <c r="F238" s="451"/>
      <c r="G238" s="451"/>
      <c r="H238" s="22"/>
      <c r="I238" s="22"/>
      <c r="J238" s="384"/>
      <c r="K238" s="417"/>
      <c r="L238" s="417"/>
      <c r="M238" s="417"/>
      <c r="N238" s="21"/>
      <c r="O238" s="227"/>
      <c r="P238" s="227"/>
      <c r="V238" s="230"/>
      <c r="W238" s="23"/>
      <c r="X238" s="22"/>
    </row>
    <row r="239" spans="1:25" s="228" customFormat="1" x14ac:dyDescent="0.2">
      <c r="A239" s="25"/>
      <c r="B239" s="819" t="s">
        <v>228</v>
      </c>
      <c r="C239" s="819"/>
      <c r="D239" s="819"/>
      <c r="E239" s="819"/>
      <c r="F239" s="819"/>
      <c r="G239" s="819"/>
      <c r="H239" s="820"/>
      <c r="I239" s="820"/>
      <c r="J239" s="319"/>
      <c r="K239" s="417"/>
      <c r="L239" s="417"/>
      <c r="M239" s="417"/>
      <c r="N239" s="21"/>
      <c r="O239" s="227"/>
      <c r="P239" s="227"/>
      <c r="V239" s="230"/>
      <c r="W239" s="23"/>
      <c r="X239" s="22"/>
    </row>
    <row r="240" spans="1:25" s="228" customFormat="1" ht="3.75" customHeight="1" x14ac:dyDescent="0.2">
      <c r="A240" s="25"/>
      <c r="B240" s="231"/>
      <c r="C240" s="231"/>
      <c r="D240" s="231"/>
      <c r="E240" s="231"/>
      <c r="F240" s="231"/>
      <c r="G240" s="231"/>
      <c r="H240" s="22"/>
      <c r="I240" s="22"/>
      <c r="J240"/>
      <c r="K240" s="417"/>
      <c r="L240" s="417"/>
      <c r="M240" s="417"/>
      <c r="N240" s="21"/>
      <c r="O240" s="227"/>
      <c r="P240" s="227"/>
      <c r="V240" s="230"/>
      <c r="W240" s="23"/>
      <c r="X240" s="22"/>
    </row>
    <row r="241" spans="1:24" s="228" customFormat="1" x14ac:dyDescent="0.2">
      <c r="A241" s="25"/>
      <c r="B241" s="819" t="s">
        <v>229</v>
      </c>
      <c r="C241" s="819"/>
      <c r="D241" s="819"/>
      <c r="E241" s="819"/>
      <c r="F241" s="819"/>
      <c r="G241" s="819"/>
      <c r="H241" s="820"/>
      <c r="I241" s="820"/>
      <c r="J241" s="319"/>
      <c r="K241" s="417"/>
      <c r="L241" s="417"/>
      <c r="M241" s="417"/>
      <c r="N241" s="21"/>
      <c r="O241" s="227"/>
      <c r="P241" s="227"/>
      <c r="V241" s="230"/>
      <c r="W241" s="23"/>
      <c r="X241" s="22"/>
    </row>
    <row r="242" spans="1:24" s="228" customFormat="1" ht="3.75" customHeight="1" x14ac:dyDescent="0.2">
      <c r="A242" s="25"/>
      <c r="B242" s="231"/>
      <c r="C242" s="231"/>
      <c r="D242" s="231"/>
      <c r="E242" s="231"/>
      <c r="F242" s="231"/>
      <c r="G242" s="231"/>
      <c r="H242" s="231"/>
      <c r="I242" s="22"/>
      <c r="J242"/>
      <c r="K242" s="417"/>
      <c r="L242" s="417"/>
      <c r="M242" s="417"/>
      <c r="N242" s="21"/>
      <c r="O242" s="227"/>
      <c r="P242" s="227"/>
      <c r="V242" s="230"/>
      <c r="W242" s="23"/>
      <c r="X242" s="22"/>
    </row>
    <row r="243" spans="1:24" s="228" customFormat="1" x14ac:dyDescent="0.2">
      <c r="A243" s="25"/>
      <c r="B243" s="819" t="s">
        <v>230</v>
      </c>
      <c r="C243" s="820"/>
      <c r="D243" s="820"/>
      <c r="E243" s="820"/>
      <c r="F243" s="820"/>
      <c r="G243" s="820"/>
      <c r="H243" s="820"/>
      <c r="I243" s="820"/>
      <c r="J243" s="319"/>
      <c r="K243" s="22"/>
      <c r="L243" s="417"/>
      <c r="M243" s="417"/>
      <c r="N243" s="21"/>
      <c r="O243" s="227"/>
      <c r="P243" s="227"/>
      <c r="V243" s="230"/>
      <c r="W243" s="23"/>
      <c r="X243" s="22"/>
    </row>
    <row r="244" spans="1:24" s="228" customFormat="1" ht="3.75" customHeight="1" x14ac:dyDescent="0.2">
      <c r="A244" s="25"/>
      <c r="B244" s="231"/>
      <c r="C244" s="231"/>
      <c r="D244" s="231"/>
      <c r="E244" s="231"/>
      <c r="F244" s="231"/>
      <c r="G244" s="231"/>
      <c r="H244" s="231"/>
      <c r="I244" s="231"/>
      <c r="J244" s="229"/>
      <c r="K244" s="417"/>
      <c r="L244" s="417"/>
      <c r="M244" s="417"/>
      <c r="N244" s="21"/>
      <c r="O244" s="227"/>
      <c r="P244" s="227"/>
      <c r="V244" s="230"/>
      <c r="W244" s="23"/>
      <c r="X244" s="22"/>
    </row>
    <row r="245" spans="1:24" s="228" customFormat="1" x14ac:dyDescent="0.2">
      <c r="A245" s="25"/>
      <c r="B245" s="24" t="s">
        <v>240</v>
      </c>
      <c r="C245" s="24"/>
      <c r="D245" s="24"/>
      <c r="E245" s="452"/>
      <c r="F245" s="452"/>
      <c r="G245" s="452"/>
      <c r="H245" s="452"/>
      <c r="I245" s="453"/>
      <c r="J245" s="417"/>
      <c r="K245" s="417"/>
      <c r="L245" s="417"/>
      <c r="M245" s="417"/>
      <c r="N245" s="2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821"/>
      <c r="C251" s="821"/>
      <c r="D251" s="821"/>
      <c r="E251" s="821"/>
      <c r="F251" s="821"/>
      <c r="G251" s="821"/>
      <c r="H251" s="821"/>
      <c r="I251" s="821"/>
      <c r="J251" s="821"/>
      <c r="K251" s="821"/>
      <c r="L251" s="821"/>
      <c r="M251" s="821"/>
      <c r="N251" s="511"/>
      <c r="O251" s="227"/>
      <c r="P251" s="227"/>
      <c r="V251" s="230"/>
      <c r="W251" s="23"/>
      <c r="X251" s="22"/>
    </row>
    <row r="252" spans="1:24" s="228" customFormat="1" x14ac:dyDescent="0.2">
      <c r="A252" s="25"/>
      <c r="B252" s="417"/>
      <c r="C252" s="450"/>
      <c r="D252" s="417"/>
      <c r="E252" s="450"/>
      <c r="F252" s="417"/>
      <c r="G252" s="417"/>
      <c r="H252" s="417"/>
      <c r="I252" s="417"/>
      <c r="J252" s="417"/>
      <c r="K252" s="417"/>
      <c r="L252" s="417"/>
      <c r="M252" s="417"/>
      <c r="N252" s="21"/>
      <c r="O252" s="227"/>
      <c r="P252" s="227"/>
      <c r="V252" s="230"/>
      <c r="W252" s="23"/>
      <c r="X252" s="22"/>
    </row>
    <row r="253" spans="1:24" ht="15" x14ac:dyDescent="0.25">
      <c r="A253" s="404" t="s">
        <v>239</v>
      </c>
      <c r="B253" s="289"/>
      <c r="C253" s="289"/>
      <c r="D253" s="289"/>
      <c r="E253" s="290"/>
      <c r="F253" s="290"/>
      <c r="G253" s="290"/>
      <c r="H253" s="290"/>
      <c r="I253" s="290"/>
      <c r="J253" s="290"/>
      <c r="K253" s="290"/>
      <c r="L253" s="290"/>
      <c r="M253" s="290"/>
      <c r="N253" s="290"/>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0" spans="1:23" x14ac:dyDescent="0.2">
      <c r="A260" s="290"/>
      <c r="B260" s="822"/>
      <c r="C260" s="822"/>
      <c r="D260" s="822"/>
      <c r="E260" s="822"/>
      <c r="F260" s="822"/>
      <c r="G260" s="822"/>
      <c r="H260" s="822"/>
      <c r="I260" s="822"/>
      <c r="J260" s="822"/>
      <c r="K260" s="822"/>
      <c r="L260" s="822"/>
      <c r="M260" s="822"/>
      <c r="N260" s="512"/>
      <c r="W260" s="116"/>
    </row>
    <row r="262" spans="1:23" s="30" customFormat="1" x14ac:dyDescent="0.2">
      <c r="A262" s="354"/>
      <c r="B262" s="76"/>
      <c r="C262" s="128"/>
      <c r="D262" s="353"/>
      <c r="E262" s="76"/>
      <c r="F262" s="128"/>
      <c r="G262" s="353"/>
      <c r="H262" s="353"/>
      <c r="N262" s="352"/>
      <c r="V262" s="51"/>
    </row>
    <row r="263" spans="1:23" s="30" customFormat="1" ht="24" customHeight="1" x14ac:dyDescent="0.2">
      <c r="A263" s="809" t="s">
        <v>112</v>
      </c>
      <c r="B263" s="700"/>
      <c r="C263" s="700"/>
      <c r="D263" s="700"/>
      <c r="E263" s="700"/>
      <c r="F263" s="700"/>
      <c r="G263" s="700"/>
      <c r="H263" s="700"/>
      <c r="I263" s="700"/>
      <c r="J263" s="700"/>
      <c r="K263" s="700"/>
      <c r="L263" s="700"/>
      <c r="M263" s="700"/>
      <c r="N263" s="479"/>
      <c r="V263" s="51"/>
    </row>
    <row r="264" spans="1:23" s="30" customFormat="1" ht="38.25" customHeight="1" x14ac:dyDescent="0.2">
      <c r="A264" s="810" t="s">
        <v>121</v>
      </c>
      <c r="B264" s="700"/>
      <c r="C264" s="700"/>
      <c r="D264" s="700"/>
      <c r="E264" s="700"/>
      <c r="F264" s="700"/>
      <c r="G264" s="700"/>
      <c r="H264" s="700"/>
      <c r="I264" s="700"/>
      <c r="J264" s="700"/>
      <c r="K264" s="700"/>
      <c r="L264" s="700"/>
      <c r="M264" s="700"/>
      <c r="N264" s="476"/>
      <c r="S264" s="51"/>
      <c r="V264" s="51"/>
    </row>
    <row r="267" spans="1:23" s="30" customFormat="1" x14ac:dyDescent="0.2">
      <c r="A267" s="354"/>
      <c r="B267" s="128"/>
      <c r="C267" s="487"/>
      <c r="D267" s="492"/>
      <c r="E267" s="128"/>
      <c r="F267" s="353"/>
      <c r="G267" s="128"/>
      <c r="H267" s="128"/>
      <c r="I267" s="128"/>
      <c r="J267" s="353"/>
      <c r="L267" s="352"/>
      <c r="M267" s="352"/>
    </row>
    <row r="277" spans="1:5" x14ac:dyDescent="0.2">
      <c r="A277" s="457"/>
      <c r="B277" s="456"/>
      <c r="C277" s="456"/>
      <c r="D277" s="456"/>
      <c r="E277" s="456"/>
    </row>
  </sheetData>
  <mergeCells count="211">
    <mergeCell ref="N164:N168"/>
    <mergeCell ref="N159:N161"/>
    <mergeCell ref="N118:N123"/>
    <mergeCell ref="N127:N132"/>
    <mergeCell ref="O118:O123"/>
    <mergeCell ref="O97:O103"/>
    <mergeCell ref="O109:O115"/>
    <mergeCell ref="N143:N148"/>
    <mergeCell ref="N87:N92"/>
    <mergeCell ref="N98:N103"/>
    <mergeCell ref="N110:N115"/>
    <mergeCell ref="N151:N156"/>
    <mergeCell ref="N135:N139"/>
    <mergeCell ref="A264:M264"/>
    <mergeCell ref="B226:M226"/>
    <mergeCell ref="B227:M227"/>
    <mergeCell ref="B232:M232"/>
    <mergeCell ref="B235:M235"/>
    <mergeCell ref="A234:M234"/>
    <mergeCell ref="B241:I241"/>
    <mergeCell ref="B239:I239"/>
    <mergeCell ref="B237:I237"/>
    <mergeCell ref="B246:M251"/>
    <mergeCell ref="B254:M260"/>
    <mergeCell ref="A263:M263"/>
    <mergeCell ref="L211:M211"/>
    <mergeCell ref="L209:M210"/>
    <mergeCell ref="B211:C211"/>
    <mergeCell ref="D211:E211"/>
    <mergeCell ref="A225:M225"/>
    <mergeCell ref="A206:M206"/>
    <mergeCell ref="A205:M205"/>
    <mergeCell ref="A189:M189"/>
    <mergeCell ref="G211:H211"/>
    <mergeCell ref="J74:M74"/>
    <mergeCell ref="A72:M72"/>
    <mergeCell ref="J68:K68"/>
    <mergeCell ref="C102:D102"/>
    <mergeCell ref="D187:E187"/>
    <mergeCell ref="J186:K186"/>
    <mergeCell ref="J187:K187"/>
    <mergeCell ref="D56:E56"/>
    <mergeCell ref="D66:E66"/>
    <mergeCell ref="D63:E63"/>
    <mergeCell ref="C89:H89"/>
    <mergeCell ref="C88:H88"/>
    <mergeCell ref="I69:K69"/>
    <mergeCell ref="D74:E74"/>
    <mergeCell ref="E82:F82"/>
    <mergeCell ref="D186:E186"/>
    <mergeCell ref="C100:D100"/>
    <mergeCell ref="B52:C57"/>
    <mergeCell ref="D54:E54"/>
    <mergeCell ref="D52:E52"/>
    <mergeCell ref="C98:D98"/>
    <mergeCell ref="E98:I98"/>
    <mergeCell ref="C97:D97"/>
    <mergeCell ref="E97:I97"/>
    <mergeCell ref="B86:H86"/>
    <mergeCell ref="B82:C82"/>
    <mergeCell ref="F74:H74"/>
    <mergeCell ref="B12:C12"/>
    <mergeCell ref="B1:E1"/>
    <mergeCell ref="F1:M1"/>
    <mergeCell ref="F32:K32"/>
    <mergeCell ref="B69:D69"/>
    <mergeCell ref="F66:K66"/>
    <mergeCell ref="H67:K67"/>
    <mergeCell ref="J57:K57"/>
    <mergeCell ref="F10:H10"/>
    <mergeCell ref="D10:E10"/>
    <mergeCell ref="D31:E31"/>
    <mergeCell ref="D33:E33"/>
    <mergeCell ref="D67:E67"/>
    <mergeCell ref="G37:H37"/>
    <mergeCell ref="D53:E53"/>
    <mergeCell ref="B37:D37"/>
    <mergeCell ref="E39:H39"/>
    <mergeCell ref="H45:I45"/>
    <mergeCell ref="C41:D41"/>
    <mergeCell ref="E49:F49"/>
    <mergeCell ref="B43:D43"/>
    <mergeCell ref="E44:I44"/>
    <mergeCell ref="E43:J43"/>
    <mergeCell ref="F52:K52"/>
    <mergeCell ref="G4:K4"/>
    <mergeCell ref="H7:J7"/>
    <mergeCell ref="J6:K6"/>
    <mergeCell ref="J5:M5"/>
    <mergeCell ref="L6:M6"/>
    <mergeCell ref="D18:E18"/>
    <mergeCell ref="H18:K18"/>
    <mergeCell ref="D17:E17"/>
    <mergeCell ref="E11:F11"/>
    <mergeCell ref="H12:K12"/>
    <mergeCell ref="E12:F12"/>
    <mergeCell ref="D14:E14"/>
    <mergeCell ref="F14:K14"/>
    <mergeCell ref="D15:E15"/>
    <mergeCell ref="D16:E16"/>
    <mergeCell ref="F16:K16"/>
    <mergeCell ref="F17:K17"/>
    <mergeCell ref="I49:K49"/>
    <mergeCell ref="B25:D25"/>
    <mergeCell ref="D29:E29"/>
    <mergeCell ref="F29:K29"/>
    <mergeCell ref="D30:E30"/>
    <mergeCell ref="B39:D39"/>
    <mergeCell ref="I41:K41"/>
    <mergeCell ref="E41:G41"/>
    <mergeCell ref="B49:D49"/>
    <mergeCell ref="J34:K34"/>
    <mergeCell ref="K45:M45"/>
    <mergeCell ref="B24:D24"/>
    <mergeCell ref="I25:K25"/>
    <mergeCell ref="H33:K33"/>
    <mergeCell ref="J19:K19"/>
    <mergeCell ref="B23:D23"/>
    <mergeCell ref="E24:G24"/>
    <mergeCell ref="E25:H25"/>
    <mergeCell ref="E23:L23"/>
    <mergeCell ref="E27:G27"/>
    <mergeCell ref="B29:C34"/>
    <mergeCell ref="F31:K31"/>
    <mergeCell ref="D32:E32"/>
    <mergeCell ref="B14:C19"/>
    <mergeCell ref="E100:I100"/>
    <mergeCell ref="C90:H90"/>
    <mergeCell ref="C91:H91"/>
    <mergeCell ref="C92:H92"/>
    <mergeCell ref="C99:D99"/>
    <mergeCell ref="E99:I99"/>
    <mergeCell ref="F54:K54"/>
    <mergeCell ref="D55:E55"/>
    <mergeCell ref="F55:K55"/>
    <mergeCell ref="H56:K56"/>
    <mergeCell ref="A77:M77"/>
    <mergeCell ref="D80:E80"/>
    <mergeCell ref="F80:H80"/>
    <mergeCell ref="D65:E65"/>
    <mergeCell ref="B62:C68"/>
    <mergeCell ref="D62:E62"/>
    <mergeCell ref="H82:K82"/>
    <mergeCell ref="C93:H93"/>
    <mergeCell ref="E81:F81"/>
    <mergeCell ref="F63:G63"/>
    <mergeCell ref="D64:E64"/>
    <mergeCell ref="F65:K65"/>
    <mergeCell ref="E69:F69"/>
    <mergeCell ref="F62:M62"/>
    <mergeCell ref="C101:D101"/>
    <mergeCell ref="B198:G198"/>
    <mergeCell ref="H198:J198"/>
    <mergeCell ref="B194:G194"/>
    <mergeCell ref="H194:J194"/>
    <mergeCell ref="B197:G197"/>
    <mergeCell ref="H197:J197"/>
    <mergeCell ref="E109:I109"/>
    <mergeCell ref="C113:D113"/>
    <mergeCell ref="C112:D112"/>
    <mergeCell ref="C103:D103"/>
    <mergeCell ref="E103:I103"/>
    <mergeCell ref="C109:D109"/>
    <mergeCell ref="E112:I112"/>
    <mergeCell ref="C110:D110"/>
    <mergeCell ref="E110:I110"/>
    <mergeCell ref="C111:D111"/>
    <mergeCell ref="E111:I111"/>
    <mergeCell ref="E101:I101"/>
    <mergeCell ref="H192:J192"/>
    <mergeCell ref="C104:I104"/>
    <mergeCell ref="E102:I102"/>
    <mergeCell ref="D185:G185"/>
    <mergeCell ref="C116:I116"/>
    <mergeCell ref="C115:D115"/>
    <mergeCell ref="B191:G191"/>
    <mergeCell ref="H191:J191"/>
    <mergeCell ref="C167:I167"/>
    <mergeCell ref="C168:I168"/>
    <mergeCell ref="C124:I124"/>
    <mergeCell ref="H193:J193"/>
    <mergeCell ref="E113:I113"/>
    <mergeCell ref="C114:D114"/>
    <mergeCell ref="E114:I114"/>
    <mergeCell ref="C121:D121"/>
    <mergeCell ref="E121:I121"/>
    <mergeCell ref="E115:I115"/>
    <mergeCell ref="B199:G199"/>
    <mergeCell ref="H199:J199"/>
    <mergeCell ref="B195:G195"/>
    <mergeCell ref="H195:J195"/>
    <mergeCell ref="B196:G196"/>
    <mergeCell ref="H196:J196"/>
    <mergeCell ref="H201:J201"/>
    <mergeCell ref="B243:I243"/>
    <mergeCell ref="C122:D122"/>
    <mergeCell ref="E122:I122"/>
    <mergeCell ref="B201:G201"/>
    <mergeCell ref="C123:D123"/>
    <mergeCell ref="E123:I123"/>
    <mergeCell ref="C161:I161"/>
    <mergeCell ref="C166:I166"/>
    <mergeCell ref="B200:G200"/>
    <mergeCell ref="B193:G193"/>
    <mergeCell ref="B192:G192"/>
    <mergeCell ref="H200:J200"/>
    <mergeCell ref="G208:J209"/>
    <mergeCell ref="B212:E214"/>
    <mergeCell ref="G212:K214"/>
    <mergeCell ref="I211:K211"/>
    <mergeCell ref="B208:E209"/>
  </mergeCells>
  <phoneticPr fontId="29" type="noConversion"/>
  <conditionalFormatting sqref="L211">
    <cfRule type="cellIs" dxfId="41" priority="1" stopIfTrue="1" operator="equal">
      <formula>""""""</formula>
    </cfRule>
  </conditionalFormatting>
  <conditionalFormatting sqref="K181">
    <cfRule type="expression" dxfId="40" priority="2" stopIfTrue="1">
      <formula>$G$181="Oui"</formula>
    </cfRule>
  </conditionalFormatting>
  <conditionalFormatting sqref="C166:I168 K166:K168 P166:P168">
    <cfRule type="expression" dxfId="39" priority="3" stopIfTrue="1">
      <formula>$L$25="Coût complet"</formula>
    </cfRule>
  </conditionalFormatting>
  <conditionalFormatting sqref="C161:I161">
    <cfRule type="expression" dxfId="38" priority="4" stopIfTrue="1">
      <formula>$L$25="Coût marginal"</formula>
    </cfRule>
  </conditionalFormatting>
  <conditionalFormatting sqref="K161 P161">
    <cfRule type="expression" dxfId="37" priority="5" stopIfTrue="1">
      <formula>$L$25="Coût marginal"</formula>
    </cfRule>
  </conditionalFormatting>
  <conditionalFormatting sqref="O74:O76 O80 O10">
    <cfRule type="cellIs" dxfId="36" priority="6" stopIfTrue="1" operator="notEqual">
      <formula>""""""</formula>
    </cfRule>
  </conditionalFormatting>
  <conditionalFormatting sqref="J27:N27">
    <cfRule type="expression" dxfId="35" priority="7" stopIfTrue="1">
      <formula>$E$27="Autre"</formula>
    </cfRule>
  </conditionalFormatting>
  <dataValidations count="10">
    <dataValidation type="list" allowBlank="1" showInputMessage="1" showErrorMessage="1" sqref="J237 J239 J241 J243 L231:M231 F229:F230">
      <formula1>$O$229:$O$230</formula1>
    </dataValidation>
    <dataValidation type="list" allowBlank="1" showInputMessage="1" showErrorMessage="1" sqref="E229:E230 H78 H60 H8">
      <formula1>#REF!</formula1>
    </dataValidation>
    <dataValidation type="list" allowBlank="1" showInputMessage="1" showErrorMessage="1" sqref="G181">
      <formula1>$P$181:$P$182</formula1>
    </dataValidation>
    <dataValidation type="list" allowBlank="1" showInputMessage="1" showErrorMessage="1" sqref="C121:D123 C109:D115">
      <formula1>$Q$109:$Q$114</formula1>
    </dataValidation>
    <dataValidation type="list" allowBlank="1" showInputMessage="1" showErrorMessage="1" sqref="C97:C103">
      <formula1>$P$97:$P$102</formula1>
    </dataValidation>
    <dataValidation type="list" allowBlank="1" showInputMessage="1" showErrorMessage="1" sqref="B74:B76 B80 F45 B10">
      <formula1>$Q$2:$Q$3</formula1>
    </dataValidation>
    <dataValidation type="list" allowBlank="1" showInputMessage="1" showErrorMessage="1" sqref="E37">
      <formula1>$V$2:$V$54</formula1>
    </dataValidation>
    <dataValidation type="list" allowBlank="1" showInputMessage="1" showErrorMessage="1" sqref="E27:G27">
      <formula1>$S$18:$S$40</formula1>
    </dataValidation>
    <dataValidation type="list" allowBlank="1" showInputMessage="1" showErrorMessage="1" sqref="L25:M25">
      <formula1>$P$2:$P$3</formula1>
    </dataValidation>
    <dataValidation type="list" allowBlank="1" showInputMessage="1" showErrorMessage="1" sqref="E25:H25">
      <formula1>$S$2:$S$9</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3" max="16383" man="1"/>
    <brk id="187" max="12"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indexed="15"/>
  </sheetPr>
  <dimension ref="A1:Y277"/>
  <sheetViews>
    <sheetView zoomScaleNormal="100" workbookViewId="0">
      <selection activeCell="C4" sqref="C4"/>
    </sheetView>
  </sheetViews>
  <sheetFormatPr baseColWidth="10" defaultColWidth="11.42578125" defaultRowHeight="12.75" x14ac:dyDescent="0.2"/>
  <cols>
    <col min="1" max="1" width="8.1406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5" width="12.42578125" style="133" customWidth="1"/>
    <col min="16"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customWidth="1"/>
    <col min="24" max="24" width="11.42578125" style="93"/>
    <col min="25" max="16384" width="11.42578125" style="133"/>
  </cols>
  <sheetData>
    <row r="1" spans="1:25" s="93" customFormat="1" ht="78" customHeight="1" x14ac:dyDescent="0.2">
      <c r="A1" s="599"/>
      <c r="B1" s="663"/>
      <c r="C1" s="664"/>
      <c r="D1" s="664"/>
      <c r="E1" s="665"/>
      <c r="F1" s="666" t="s">
        <v>368</v>
      </c>
      <c r="G1" s="667"/>
      <c r="H1" s="667"/>
      <c r="I1" s="667"/>
      <c r="J1" s="667"/>
      <c r="K1" s="667"/>
      <c r="L1" s="667"/>
      <c r="M1" s="668"/>
      <c r="N1" s="505"/>
      <c r="O1" s="181"/>
      <c r="P1" s="67"/>
      <c r="Q1" s="67" t="s">
        <v>59</v>
      </c>
      <c r="R1" s="67" t="s">
        <v>57</v>
      </c>
      <c r="S1" s="67" t="s">
        <v>40</v>
      </c>
      <c r="T1" s="130" t="s">
        <v>92</v>
      </c>
      <c r="U1" s="130" t="s">
        <v>98</v>
      </c>
      <c r="V1" s="67" t="s">
        <v>105</v>
      </c>
      <c r="W1" s="136"/>
      <c r="Y1" s="67"/>
    </row>
    <row r="2" spans="1:25" s="93" customFormat="1" ht="12.75" customHeight="1" x14ac:dyDescent="0.2">
      <c r="G2" s="4"/>
      <c r="H2" s="182"/>
      <c r="I2" s="98"/>
      <c r="J2" s="188"/>
      <c r="K2" s="188"/>
      <c r="L2" s="188"/>
      <c r="M2" s="188"/>
      <c r="N2" s="455"/>
      <c r="O2" s="181"/>
      <c r="P2" s="93" t="s">
        <v>108</v>
      </c>
      <c r="Q2" s="93" t="s">
        <v>58</v>
      </c>
      <c r="R2" s="93" t="s">
        <v>51</v>
      </c>
      <c r="S2" s="137" t="s">
        <v>363</v>
      </c>
      <c r="T2" s="167">
        <f>IF(L25="Coût marginal",1,2)</f>
        <v>2</v>
      </c>
      <c r="V2" s="428" t="s">
        <v>246</v>
      </c>
      <c r="W2" s="135"/>
    </row>
    <row r="3" spans="1:25" s="93" customFormat="1" x14ac:dyDescent="0.2">
      <c r="J3" s="479"/>
      <c r="K3" s="479"/>
      <c r="L3" s="479"/>
      <c r="M3" s="479"/>
      <c r="N3" s="479"/>
      <c r="P3" s="93" t="s">
        <v>109</v>
      </c>
      <c r="Q3" s="93" t="s">
        <v>38</v>
      </c>
      <c r="R3" s="93" t="s">
        <v>52</v>
      </c>
      <c r="S3" s="137" t="s">
        <v>99</v>
      </c>
      <c r="T3" s="167"/>
      <c r="V3" s="428" t="s">
        <v>247</v>
      </c>
      <c r="W3" s="135"/>
    </row>
    <row r="4" spans="1:25" s="93" customFormat="1" ht="30.75" customHeight="1" x14ac:dyDescent="0.2">
      <c r="D4" s="102"/>
      <c r="E4" s="68" t="s">
        <v>110</v>
      </c>
      <c r="F4" s="69">
        <v>6</v>
      </c>
      <c r="G4" s="749" t="s">
        <v>80</v>
      </c>
      <c r="H4" s="750"/>
      <c r="I4" s="750"/>
      <c r="J4" s="750"/>
      <c r="K4" s="751"/>
      <c r="R4" s="93" t="s">
        <v>106</v>
      </c>
      <c r="S4" s="138" t="s">
        <v>113</v>
      </c>
      <c r="T4" s="131" t="s">
        <v>93</v>
      </c>
      <c r="U4" s="132" t="s">
        <v>97</v>
      </c>
      <c r="V4" s="428" t="s">
        <v>248</v>
      </c>
    </row>
    <row r="5" spans="1:25" s="93" customFormat="1" ht="18" x14ac:dyDescent="0.25">
      <c r="E5" s="70"/>
      <c r="F5" s="183"/>
      <c r="G5" s="183"/>
      <c r="H5" s="183"/>
      <c r="I5" s="28"/>
      <c r="J5" s="757" t="s">
        <v>66</v>
      </c>
      <c r="K5" s="758"/>
      <c r="L5" s="758"/>
      <c r="M5" s="759"/>
      <c r="R5" s="93" t="s">
        <v>53</v>
      </c>
      <c r="S5" s="138" t="s">
        <v>104</v>
      </c>
      <c r="T5" s="184" t="s">
        <v>94</v>
      </c>
      <c r="U5" s="185">
        <v>0.08</v>
      </c>
      <c r="V5" s="428" t="s">
        <v>249</v>
      </c>
      <c r="W5" s="135"/>
    </row>
    <row r="6" spans="1:25" s="93" customFormat="1" x14ac:dyDescent="0.2">
      <c r="J6" s="755" t="str">
        <f>'Fiche Identité'!E2</f>
        <v xml:space="preserve">N° de dossier : </v>
      </c>
      <c r="K6" s="837"/>
      <c r="L6" s="760" t="str">
        <f>CONCATENATE('Fiche Identité'!F2,"-06")</f>
        <v>ANR--06</v>
      </c>
      <c r="M6" s="761"/>
      <c r="R6" s="93" t="s">
        <v>107</v>
      </c>
      <c r="S6" s="138" t="s">
        <v>100</v>
      </c>
      <c r="T6" s="186" t="s">
        <v>95</v>
      </c>
      <c r="U6" s="187">
        <v>0.2</v>
      </c>
      <c r="V6" s="428" t="s">
        <v>250</v>
      </c>
      <c r="W6" s="135"/>
    </row>
    <row r="7" spans="1:25" s="93" customFormat="1" ht="15" customHeight="1" x14ac:dyDescent="0.25">
      <c r="A7" s="36" t="s">
        <v>67</v>
      </c>
      <c r="B7" s="72"/>
      <c r="C7" s="72"/>
      <c r="D7" s="72"/>
      <c r="E7" s="72"/>
      <c r="F7" s="72"/>
      <c r="G7" s="73"/>
      <c r="H7" s="752" t="s">
        <v>69</v>
      </c>
      <c r="I7" s="753"/>
      <c r="J7" s="754"/>
      <c r="K7" s="74" t="s">
        <v>46</v>
      </c>
      <c r="N7" s="188"/>
      <c r="R7" s="93" t="s">
        <v>54</v>
      </c>
      <c r="S7" s="138" t="s">
        <v>101</v>
      </c>
      <c r="T7" s="189"/>
      <c r="U7" s="187">
        <v>0.4</v>
      </c>
      <c r="V7" s="428" t="s">
        <v>251</v>
      </c>
      <c r="W7" s="135"/>
    </row>
    <row r="8" spans="1:25" s="93" customFormat="1" ht="8.25" customHeight="1" x14ac:dyDescent="0.25">
      <c r="A8" s="75"/>
      <c r="B8" s="76"/>
      <c r="C8" s="76"/>
      <c r="D8" s="76"/>
      <c r="E8" s="76"/>
      <c r="F8" s="76"/>
      <c r="G8" s="77"/>
      <c r="H8" s="78"/>
      <c r="K8" s="3"/>
      <c r="L8" s="79"/>
      <c r="M8" s="79"/>
      <c r="N8" s="74"/>
      <c r="Q8" s="71"/>
      <c r="R8" s="93" t="s">
        <v>55</v>
      </c>
      <c r="S8" s="137" t="s">
        <v>102</v>
      </c>
      <c r="T8" s="190"/>
      <c r="U8" s="187">
        <v>7.0000000000000007E-2</v>
      </c>
      <c r="V8" s="428" t="s">
        <v>252</v>
      </c>
      <c r="W8" s="135"/>
    </row>
    <row r="9" spans="1:25" s="93" customFormat="1" ht="14.25" x14ac:dyDescent="0.2">
      <c r="B9" s="80" t="s">
        <v>86</v>
      </c>
      <c r="C9" s="80"/>
      <c r="D9" s="80" t="s">
        <v>87</v>
      </c>
      <c r="E9" s="80"/>
      <c r="F9" s="80" t="s">
        <v>88</v>
      </c>
      <c r="J9" s="164" t="s">
        <v>89</v>
      </c>
      <c r="K9" s="164"/>
      <c r="L9" s="74" t="s">
        <v>174</v>
      </c>
      <c r="M9" s="74"/>
      <c r="N9" s="276"/>
      <c r="O9" s="116"/>
      <c r="Q9" s="71"/>
      <c r="R9" s="93" t="s">
        <v>56</v>
      </c>
      <c r="S9" s="138" t="s">
        <v>103</v>
      </c>
      <c r="T9" s="191" t="s">
        <v>96</v>
      </c>
      <c r="U9" s="192">
        <v>0</v>
      </c>
      <c r="V9" s="428" t="s">
        <v>253</v>
      </c>
      <c r="W9" s="135"/>
    </row>
    <row r="10" spans="1:25" s="93" customFormat="1" ht="15.75" thickBot="1" x14ac:dyDescent="0.3">
      <c r="B10" s="295"/>
      <c r="C10" s="142"/>
      <c r="D10" s="737"/>
      <c r="E10" s="738"/>
      <c r="F10" s="734"/>
      <c r="G10" s="735"/>
      <c r="H10" s="736"/>
      <c r="I10" s="2"/>
      <c r="J10" s="297"/>
      <c r="K10" s="193"/>
      <c r="L10" s="316"/>
      <c r="M10" s="316"/>
      <c r="N10" s="81"/>
      <c r="O10" s="194"/>
      <c r="R10" s="195" t="s">
        <v>77</v>
      </c>
      <c r="S10" s="133"/>
      <c r="T10" s="196"/>
      <c r="U10" s="192">
        <v>0</v>
      </c>
      <c r="V10" s="428" t="s">
        <v>254</v>
      </c>
      <c r="W10" s="136"/>
    </row>
    <row r="11" spans="1:25" s="93" customFormat="1" ht="16.5" customHeight="1" x14ac:dyDescent="0.2">
      <c r="B11" s="82" t="s">
        <v>90</v>
      </c>
      <c r="C11" s="83"/>
      <c r="D11" s="82"/>
      <c r="E11" s="766" t="s">
        <v>122</v>
      </c>
      <c r="F11" s="766"/>
      <c r="G11" s="30"/>
      <c r="H11" s="80" t="s">
        <v>91</v>
      </c>
      <c r="I11" s="30"/>
      <c r="J11" s="30"/>
      <c r="L11" s="81"/>
      <c r="M11" s="81"/>
      <c r="O11" s="116"/>
      <c r="S11" s="133"/>
      <c r="V11" s="428" t="s">
        <v>255</v>
      </c>
      <c r="W11" s="135"/>
    </row>
    <row r="12" spans="1:25" s="93" customFormat="1" ht="15" thickBot="1" x14ac:dyDescent="0.25">
      <c r="B12" s="770"/>
      <c r="C12" s="770"/>
      <c r="D12" s="122"/>
      <c r="E12" s="769"/>
      <c r="F12" s="769"/>
      <c r="G12" s="82"/>
      <c r="H12" s="727"/>
      <c r="I12" s="727"/>
      <c r="J12" s="727"/>
      <c r="K12" s="727"/>
      <c r="S12" s="133"/>
      <c r="V12" s="428" t="s">
        <v>256</v>
      </c>
      <c r="W12" s="135"/>
    </row>
    <row r="13" spans="1:25" s="116" customFormat="1" x14ac:dyDescent="0.2">
      <c r="B13" s="143"/>
      <c r="C13" s="21"/>
      <c r="D13" s="144"/>
      <c r="E13" s="141"/>
      <c r="F13" s="35"/>
      <c r="G13" s="180"/>
      <c r="H13" s="197"/>
      <c r="I13" s="198"/>
      <c r="J13" s="198"/>
      <c r="K13" s="198"/>
      <c r="S13" s="133"/>
      <c r="V13" s="429" t="s">
        <v>257</v>
      </c>
      <c r="W13" s="136"/>
      <c r="X13" s="93"/>
    </row>
    <row r="14" spans="1:25" s="116" customFormat="1" ht="14.25" x14ac:dyDescent="0.2">
      <c r="B14" s="743" t="s">
        <v>129</v>
      </c>
      <c r="C14" s="744"/>
      <c r="D14" s="741" t="s">
        <v>196</v>
      </c>
      <c r="E14" s="742"/>
      <c r="F14" s="720" t="str">
        <f>IF(E23="","",E23)</f>
        <v/>
      </c>
      <c r="G14" s="720"/>
      <c r="H14" s="720"/>
      <c r="I14" s="720"/>
      <c r="J14" s="720"/>
      <c r="K14" s="720"/>
      <c r="S14" s="133"/>
      <c r="V14" s="428" t="s">
        <v>258</v>
      </c>
      <c r="W14" s="136"/>
      <c r="X14" s="93"/>
    </row>
    <row r="15" spans="1:25" s="116" customFormat="1" ht="14.25" customHeight="1" x14ac:dyDescent="0.2">
      <c r="B15" s="745"/>
      <c r="C15" s="744"/>
      <c r="D15" s="696" t="s">
        <v>30</v>
      </c>
      <c r="E15" s="696"/>
      <c r="F15" s="442" t="str">
        <f>IF(F53="","",F53)</f>
        <v/>
      </c>
      <c r="G15" s="83"/>
      <c r="H15" s="83"/>
      <c r="I15" s="83"/>
      <c r="J15" s="83"/>
      <c r="K15" s="83"/>
      <c r="P15" s="93"/>
      <c r="S15" s="93"/>
      <c r="V15" s="43" t="s">
        <v>259</v>
      </c>
    </row>
    <row r="16" spans="1:25" s="116" customFormat="1" ht="14.25" x14ac:dyDescent="0.2">
      <c r="B16" s="745"/>
      <c r="C16" s="744"/>
      <c r="D16" s="696" t="s">
        <v>32</v>
      </c>
      <c r="E16" s="719"/>
      <c r="F16" s="720" t="str">
        <f>IF(F54="","",F54)</f>
        <v/>
      </c>
      <c r="G16" s="720"/>
      <c r="H16" s="720"/>
      <c r="I16" s="720"/>
      <c r="J16" s="720"/>
      <c r="K16" s="720"/>
      <c r="V16" s="22" t="s">
        <v>260</v>
      </c>
    </row>
    <row r="17" spans="1:24" s="116" customFormat="1" ht="14.25" x14ac:dyDescent="0.2">
      <c r="B17" s="745"/>
      <c r="C17" s="744"/>
      <c r="D17" s="696" t="s">
        <v>33</v>
      </c>
      <c r="E17" s="696"/>
      <c r="F17" s="720" t="str">
        <f>IF(F55="","",F55)</f>
        <v/>
      </c>
      <c r="G17" s="720"/>
      <c r="H17" s="720"/>
      <c r="I17" s="720"/>
      <c r="J17" s="720"/>
      <c r="K17" s="720"/>
      <c r="S17" s="436" t="s">
        <v>321</v>
      </c>
      <c r="T17" s="436" t="s">
        <v>289</v>
      </c>
      <c r="V17" s="22" t="s">
        <v>261</v>
      </c>
    </row>
    <row r="18" spans="1:24" s="93" customFormat="1" ht="12.75" customHeight="1" x14ac:dyDescent="0.2">
      <c r="A18" s="117"/>
      <c r="B18" s="745"/>
      <c r="C18" s="744"/>
      <c r="D18" s="696" t="s">
        <v>31</v>
      </c>
      <c r="E18" s="696"/>
      <c r="F18" s="569" t="str">
        <f>IF(F56="","",F56)</f>
        <v/>
      </c>
      <c r="G18" s="50" t="s">
        <v>27</v>
      </c>
      <c r="H18" s="720" t="str">
        <f>IF(H56="","",H56)</f>
        <v/>
      </c>
      <c r="I18" s="720"/>
      <c r="J18" s="720"/>
      <c r="K18" s="720"/>
      <c r="L18" s="76"/>
      <c r="M18" s="76"/>
      <c r="N18" s="124"/>
      <c r="S18" s="437" t="s">
        <v>290</v>
      </c>
      <c r="T18" s="437" t="s">
        <v>291</v>
      </c>
      <c r="V18" s="428" t="s">
        <v>262</v>
      </c>
      <c r="W18" s="116"/>
    </row>
    <row r="19" spans="1:24" s="93" customFormat="1" ht="14.25" x14ac:dyDescent="0.2">
      <c r="A19" s="117"/>
      <c r="B19" s="745"/>
      <c r="C19" s="744"/>
      <c r="D19" s="119"/>
      <c r="E19" s="119"/>
      <c r="F19" s="122"/>
      <c r="G19" s="263" t="s">
        <v>28</v>
      </c>
      <c r="H19" s="443" t="str">
        <f>IF(H57="","",H57)</f>
        <v/>
      </c>
      <c r="I19" s="264" t="s">
        <v>29</v>
      </c>
      <c r="J19" s="694" t="str">
        <f>IF(J57="","",J57)</f>
        <v/>
      </c>
      <c r="K19" s="695"/>
      <c r="L19" s="124"/>
      <c r="M19" s="124"/>
      <c r="N19" s="124"/>
      <c r="S19" s="437" t="s">
        <v>292</v>
      </c>
      <c r="T19" s="437" t="s">
        <v>293</v>
      </c>
      <c r="V19" s="22" t="s">
        <v>263</v>
      </c>
      <c r="W19" s="116"/>
    </row>
    <row r="20" spans="1:24" s="116" customFormat="1" x14ac:dyDescent="0.2">
      <c r="B20" s="143"/>
      <c r="C20" s="21"/>
      <c r="D20" s="144"/>
      <c r="E20" s="141"/>
      <c r="F20" s="35"/>
      <c r="G20" s="180"/>
      <c r="H20" s="197"/>
      <c r="I20" s="198"/>
      <c r="J20" s="198"/>
      <c r="K20" s="198"/>
      <c r="S20" s="437" t="s">
        <v>294</v>
      </c>
      <c r="T20" s="437" t="s">
        <v>295</v>
      </c>
      <c r="V20" s="22" t="s">
        <v>264</v>
      </c>
      <c r="W20" s="136"/>
      <c r="X20" s="93"/>
    </row>
    <row r="21" spans="1:24" s="92" customFormat="1" ht="15" customHeight="1" x14ac:dyDescent="0.2">
      <c r="A21" s="88" t="s">
        <v>63</v>
      </c>
      <c r="B21" s="89"/>
      <c r="C21" s="89"/>
      <c r="D21" s="89"/>
      <c r="E21" s="89"/>
      <c r="F21" s="89"/>
      <c r="G21" s="90"/>
      <c r="H21" s="90"/>
      <c r="I21" s="90"/>
      <c r="J21" s="90"/>
      <c r="K21" s="91"/>
      <c r="L21" s="90"/>
      <c r="M21" s="90"/>
      <c r="N21" s="493"/>
      <c r="S21" s="437" t="s">
        <v>296</v>
      </c>
      <c r="T21" s="437" t="s">
        <v>297</v>
      </c>
      <c r="V21" s="428" t="s">
        <v>265</v>
      </c>
      <c r="W21" s="134"/>
      <c r="X21" s="93"/>
    </row>
    <row r="22" spans="1:24" s="93" customFormat="1" ht="7.5" customHeight="1" x14ac:dyDescent="0.25">
      <c r="B22" s="94"/>
      <c r="C22" s="95"/>
      <c r="D22" s="96"/>
      <c r="E22" s="96"/>
      <c r="F22" s="96"/>
      <c r="K22" s="97"/>
      <c r="N22" s="98"/>
      <c r="S22" s="437" t="s">
        <v>298</v>
      </c>
      <c r="T22" s="437" t="s">
        <v>299</v>
      </c>
      <c r="V22" s="22" t="s">
        <v>266</v>
      </c>
      <c r="W22" s="136"/>
    </row>
    <row r="23" spans="1:24" s="93" customFormat="1" ht="41.25" customHeight="1" thickBot="1" x14ac:dyDescent="0.25">
      <c r="A23" s="99"/>
      <c r="B23" s="739" t="s">
        <v>117</v>
      </c>
      <c r="C23" s="740"/>
      <c r="D23" s="739"/>
      <c r="E23" s="762"/>
      <c r="F23" s="763"/>
      <c r="G23" s="763"/>
      <c r="H23" s="763"/>
      <c r="I23" s="763"/>
      <c r="J23" s="763"/>
      <c r="K23" s="764"/>
      <c r="L23" s="765"/>
      <c r="M23" s="495"/>
      <c r="N23" s="98"/>
      <c r="S23" s="437" t="s">
        <v>300</v>
      </c>
      <c r="T23" s="437" t="s">
        <v>301</v>
      </c>
      <c r="V23" s="430" t="s">
        <v>267</v>
      </c>
      <c r="W23" s="136"/>
    </row>
    <row r="24" spans="1:24" s="93" customFormat="1" ht="33.75" customHeight="1" thickBot="1" x14ac:dyDescent="0.25">
      <c r="A24" s="100"/>
      <c r="B24" s="739" t="s">
        <v>60</v>
      </c>
      <c r="C24" s="740"/>
      <c r="D24" s="739"/>
      <c r="E24" s="771"/>
      <c r="F24" s="772"/>
      <c r="G24" s="772"/>
      <c r="H24" s="129"/>
      <c r="I24" s="199"/>
      <c r="J24" s="181"/>
      <c r="K24" s="181"/>
      <c r="Q24" s="167"/>
      <c r="S24" s="437" t="s">
        <v>302</v>
      </c>
      <c r="T24" s="437" t="s">
        <v>301</v>
      </c>
      <c r="V24" s="428" t="s">
        <v>268</v>
      </c>
      <c r="W24" s="136"/>
    </row>
    <row r="25" spans="1:24" s="102" customFormat="1" ht="23.25" customHeight="1" thickBot="1" x14ac:dyDescent="0.25">
      <c r="A25" s="100"/>
      <c r="B25" s="739" t="s">
        <v>40</v>
      </c>
      <c r="C25" s="740"/>
      <c r="D25" s="739"/>
      <c r="E25" s="636"/>
      <c r="F25" s="636"/>
      <c r="G25" s="636"/>
      <c r="H25" s="748"/>
      <c r="I25" s="767" t="s">
        <v>111</v>
      </c>
      <c r="J25" s="768"/>
      <c r="K25" s="768"/>
      <c r="L25" s="298"/>
      <c r="M25" s="496"/>
      <c r="N25" s="139"/>
      <c r="O25" s="101"/>
      <c r="Q25" s="167"/>
      <c r="S25" s="437" t="s">
        <v>303</v>
      </c>
      <c r="T25" s="437" t="s">
        <v>301</v>
      </c>
      <c r="V25" s="428" t="s">
        <v>269</v>
      </c>
      <c r="W25" s="135"/>
      <c r="X25" s="93"/>
    </row>
    <row r="26" spans="1:24" s="28" customFormat="1" ht="15" customHeight="1" x14ac:dyDescent="0.2">
      <c r="B26" s="143"/>
      <c r="C26" s="143"/>
      <c r="D26" s="178"/>
      <c r="E26" s="127"/>
      <c r="F26" s="127"/>
      <c r="G26" s="128"/>
      <c r="I26" s="177"/>
      <c r="J26" s="177"/>
      <c r="K26" s="177"/>
      <c r="L26" s="177"/>
      <c r="M26" s="177"/>
      <c r="Q26" s="167"/>
      <c r="S26" s="437" t="s">
        <v>304</v>
      </c>
      <c r="T26" s="437" t="s">
        <v>301</v>
      </c>
      <c r="V26" s="428" t="s">
        <v>270</v>
      </c>
      <c r="W26" s="136"/>
    </row>
    <row r="27" spans="1:24" s="28" customFormat="1" ht="14.25" x14ac:dyDescent="0.2">
      <c r="A27" s="302"/>
      <c r="B27" s="151" t="s">
        <v>126</v>
      </c>
      <c r="C27" s="151"/>
      <c r="D27" s="178"/>
      <c r="E27" s="733"/>
      <c r="F27" s="747"/>
      <c r="G27" s="747"/>
      <c r="H27" s="198"/>
      <c r="I27" s="264" t="str">
        <f>IF(E27="Autre","Préciser : ","")</f>
        <v/>
      </c>
      <c r="J27" s="477"/>
      <c r="K27" s="478"/>
      <c r="L27" s="478"/>
      <c r="M27" s="478"/>
      <c r="N27" s="478"/>
      <c r="Q27" s="167"/>
      <c r="S27" s="437" t="s">
        <v>281</v>
      </c>
      <c r="T27" s="437" t="s">
        <v>305</v>
      </c>
      <c r="V27" s="428" t="s">
        <v>271</v>
      </c>
      <c r="W27" s="136"/>
    </row>
    <row r="28" spans="1:24" s="28" customFormat="1" x14ac:dyDescent="0.2">
      <c r="A28" s="198"/>
      <c r="B28" s="143"/>
      <c r="C28" s="143"/>
      <c r="D28" s="178"/>
      <c r="E28" s="127"/>
      <c r="F28" s="127"/>
      <c r="G28" s="128"/>
      <c r="H28" s="198"/>
      <c r="I28" s="265"/>
      <c r="J28" s="265"/>
      <c r="K28" s="265"/>
      <c r="L28" s="265"/>
      <c r="M28" s="265"/>
      <c r="N28" s="198"/>
      <c r="Q28" s="167"/>
      <c r="S28" s="437" t="s">
        <v>284</v>
      </c>
      <c r="T28" s="437" t="s">
        <v>306</v>
      </c>
      <c r="V28" s="428" t="s">
        <v>272</v>
      </c>
      <c r="W28" s="136"/>
    </row>
    <row r="29" spans="1:24" s="28" customFormat="1" ht="14.25" x14ac:dyDescent="0.2">
      <c r="A29" s="198"/>
      <c r="B29" s="743" t="s">
        <v>128</v>
      </c>
      <c r="C29" s="744"/>
      <c r="D29" s="741" t="s">
        <v>196</v>
      </c>
      <c r="E29" s="742"/>
      <c r="F29" s="720"/>
      <c r="G29" s="720"/>
      <c r="H29" s="720"/>
      <c r="I29" s="720"/>
      <c r="J29" s="720"/>
      <c r="K29" s="720"/>
      <c r="L29" s="265"/>
      <c r="M29" s="265"/>
      <c r="N29" s="198"/>
      <c r="Q29" s="167"/>
      <c r="S29" s="437" t="s">
        <v>283</v>
      </c>
      <c r="T29" s="437" t="s">
        <v>307</v>
      </c>
      <c r="V29" s="431" t="s">
        <v>273</v>
      </c>
      <c r="W29" s="136"/>
    </row>
    <row r="30" spans="1:24" s="116" customFormat="1" ht="14.25" customHeight="1" x14ac:dyDescent="0.2">
      <c r="B30" s="745"/>
      <c r="C30" s="744"/>
      <c r="D30" s="696" t="s">
        <v>30</v>
      </c>
      <c r="E30" s="696"/>
      <c r="F30" s="171"/>
      <c r="G30" s="83"/>
      <c r="H30" s="83"/>
      <c r="I30" s="83"/>
      <c r="J30" s="83"/>
      <c r="K30" s="83"/>
      <c r="P30" s="93"/>
      <c r="S30" s="437" t="s">
        <v>286</v>
      </c>
      <c r="T30" s="437" t="s">
        <v>308</v>
      </c>
      <c r="V30" s="430" t="s">
        <v>274</v>
      </c>
    </row>
    <row r="31" spans="1:24" s="116" customFormat="1" ht="14.25" x14ac:dyDescent="0.2">
      <c r="B31" s="745"/>
      <c r="C31" s="744"/>
      <c r="D31" s="696" t="s">
        <v>32</v>
      </c>
      <c r="E31" s="719"/>
      <c r="F31" s="746"/>
      <c r="G31" s="746"/>
      <c r="H31" s="746"/>
      <c r="I31" s="746"/>
      <c r="J31" s="746"/>
      <c r="K31" s="746"/>
      <c r="S31" s="437" t="s">
        <v>282</v>
      </c>
      <c r="T31" s="437" t="s">
        <v>309</v>
      </c>
      <c r="V31" s="428" t="s">
        <v>275</v>
      </c>
    </row>
    <row r="32" spans="1:24" s="116" customFormat="1" ht="14.25" x14ac:dyDescent="0.2">
      <c r="B32" s="745"/>
      <c r="C32" s="744"/>
      <c r="D32" s="696" t="s">
        <v>33</v>
      </c>
      <c r="E32" s="696"/>
      <c r="F32" s="746"/>
      <c r="G32" s="746"/>
      <c r="H32" s="746"/>
      <c r="I32" s="746"/>
      <c r="J32" s="746"/>
      <c r="K32" s="746"/>
      <c r="S32" s="437" t="s">
        <v>310</v>
      </c>
      <c r="T32" s="437" t="s">
        <v>311</v>
      </c>
      <c r="V32" s="23" t="s">
        <v>276</v>
      </c>
    </row>
    <row r="33" spans="1:24" s="93" customFormat="1" ht="12.75" customHeight="1" x14ac:dyDescent="0.2">
      <c r="A33" s="117"/>
      <c r="B33" s="745"/>
      <c r="C33" s="744"/>
      <c r="D33" s="696" t="s">
        <v>31</v>
      </c>
      <c r="E33" s="696"/>
      <c r="F33" s="171"/>
      <c r="G33" s="50" t="s">
        <v>27</v>
      </c>
      <c r="H33" s="746"/>
      <c r="I33" s="746"/>
      <c r="J33" s="746"/>
      <c r="K33" s="746"/>
      <c r="L33" s="76"/>
      <c r="M33" s="76"/>
      <c r="N33" s="124"/>
      <c r="S33" s="437" t="s">
        <v>312</v>
      </c>
      <c r="T33" s="437" t="s">
        <v>313</v>
      </c>
      <c r="V33" s="23" t="s">
        <v>277</v>
      </c>
      <c r="W33" s="116"/>
    </row>
    <row r="34" spans="1:24" s="93" customFormat="1" ht="14.25" x14ac:dyDescent="0.2">
      <c r="A34" s="117"/>
      <c r="B34" s="745"/>
      <c r="C34" s="744"/>
      <c r="D34" s="119"/>
      <c r="E34" s="119"/>
      <c r="F34" s="122"/>
      <c r="G34" s="263" t="s">
        <v>28</v>
      </c>
      <c r="H34" s="175"/>
      <c r="I34" s="264" t="s">
        <v>29</v>
      </c>
      <c r="J34" s="716"/>
      <c r="K34" s="717"/>
      <c r="L34" s="124"/>
      <c r="M34" s="124"/>
      <c r="N34" s="124"/>
      <c r="S34" s="437" t="s">
        <v>285</v>
      </c>
      <c r="T34" s="437" t="s">
        <v>314</v>
      </c>
      <c r="V34" s="428" t="s">
        <v>278</v>
      </c>
      <c r="W34" s="116"/>
    </row>
    <row r="35" spans="1:24" s="28" customFormat="1" x14ac:dyDescent="0.2">
      <c r="B35" s="143"/>
      <c r="C35" s="143"/>
      <c r="D35" s="178"/>
      <c r="E35" s="127"/>
      <c r="F35" s="127"/>
      <c r="G35" s="128"/>
      <c r="I35" s="177"/>
      <c r="J35" s="177"/>
      <c r="K35" s="177"/>
      <c r="L35" s="177"/>
      <c r="M35" s="177"/>
      <c r="Q35" s="167"/>
      <c r="S35" s="437" t="s">
        <v>287</v>
      </c>
      <c r="T35" s="437" t="s">
        <v>315</v>
      </c>
      <c r="V35" s="428" t="s">
        <v>279</v>
      </c>
      <c r="W35" s="136"/>
    </row>
    <row r="36" spans="1:24" s="93" customFormat="1" ht="20.25" customHeight="1" x14ac:dyDescent="0.2">
      <c r="A36" s="103"/>
      <c r="B36" s="267" t="s">
        <v>68</v>
      </c>
      <c r="C36" s="200"/>
      <c r="D36" s="104"/>
      <c r="E36" s="147"/>
      <c r="F36" s="105"/>
      <c r="G36" s="201"/>
      <c r="H36" s="148"/>
      <c r="I36" s="104"/>
      <c r="J36" s="104"/>
      <c r="K36" s="106"/>
      <c r="L36" s="104"/>
      <c r="M36" s="507"/>
      <c r="N36" s="180"/>
      <c r="S36" s="437" t="s">
        <v>316</v>
      </c>
      <c r="T36" s="437" t="s">
        <v>317</v>
      </c>
      <c r="V36" s="428" t="s">
        <v>8</v>
      </c>
      <c r="W36" s="136"/>
    </row>
    <row r="37" spans="1:24" s="102" customFormat="1" ht="18" customHeight="1" thickBot="1" x14ac:dyDescent="0.25">
      <c r="A37" s="107"/>
      <c r="B37" s="709" t="s">
        <v>64</v>
      </c>
      <c r="C37" s="710"/>
      <c r="D37" s="710"/>
      <c r="E37" s="299"/>
      <c r="F37" s="108"/>
      <c r="G37" s="710" t="s">
        <v>65</v>
      </c>
      <c r="H37" s="710"/>
      <c r="I37" s="291"/>
      <c r="J37" s="140"/>
      <c r="K37" s="109"/>
      <c r="L37" s="173"/>
      <c r="M37" s="202"/>
      <c r="N37" s="264"/>
      <c r="S37" s="437" t="s">
        <v>318</v>
      </c>
      <c r="T37" s="437"/>
      <c r="V37" s="22"/>
      <c r="W37" s="135"/>
      <c r="X37" s="93"/>
    </row>
    <row r="38" spans="1:24" s="93" customFormat="1" ht="3.75" customHeight="1" x14ac:dyDescent="0.2">
      <c r="B38" s="149"/>
      <c r="C38" s="144"/>
      <c r="D38" s="145"/>
      <c r="E38" s="141"/>
      <c r="F38" s="141"/>
      <c r="G38" s="146"/>
      <c r="H38" s="188"/>
      <c r="I38" s="188"/>
      <c r="J38" s="188"/>
      <c r="K38" s="188"/>
      <c r="L38" s="188"/>
      <c r="M38" s="203"/>
      <c r="N38" s="117"/>
      <c r="S38" s="437" t="s">
        <v>319</v>
      </c>
      <c r="T38" s="437" t="s">
        <v>301</v>
      </c>
      <c r="V38" s="22"/>
      <c r="W38" s="136"/>
    </row>
    <row r="39" spans="1:24" s="93" customFormat="1" ht="26.25" customHeight="1" thickBot="1" x14ac:dyDescent="0.25">
      <c r="A39" s="204"/>
      <c r="B39" s="728" t="s">
        <v>198</v>
      </c>
      <c r="C39" s="729"/>
      <c r="D39" s="729"/>
      <c r="E39" s="635"/>
      <c r="F39" s="711"/>
      <c r="G39" s="712"/>
      <c r="H39" s="712"/>
      <c r="I39" s="110"/>
      <c r="J39" s="110"/>
      <c r="K39" s="205"/>
      <c r="L39" s="206"/>
      <c r="M39" s="508"/>
      <c r="N39" s="117"/>
      <c r="S39" s="437" t="s">
        <v>320</v>
      </c>
      <c r="T39" s="437" t="s">
        <v>301</v>
      </c>
      <c r="V39" s="22"/>
      <c r="W39" s="136"/>
    </row>
    <row r="40" spans="1:24" s="93" customFormat="1" ht="3.75" customHeight="1" x14ac:dyDescent="0.2">
      <c r="A40" s="204"/>
      <c r="B40" s="111"/>
      <c r="C40" s="112"/>
      <c r="D40" s="205"/>
      <c r="E40" s="207"/>
      <c r="F40" s="113"/>
      <c r="G40" s="205"/>
      <c r="H40" s="206"/>
      <c r="I40" s="188"/>
      <c r="J40" s="188"/>
      <c r="K40" s="188"/>
      <c r="L40" s="188"/>
      <c r="M40" s="203"/>
      <c r="N40" s="117"/>
      <c r="S40" s="438" t="s">
        <v>8</v>
      </c>
      <c r="T40" s="439"/>
      <c r="V40" s="22"/>
    </row>
    <row r="41" spans="1:24" s="93" customFormat="1" ht="15" thickBot="1" x14ac:dyDescent="0.25">
      <c r="A41" s="204"/>
      <c r="B41" s="208"/>
      <c r="C41" s="722" t="s">
        <v>35</v>
      </c>
      <c r="D41" s="710"/>
      <c r="E41" s="636"/>
      <c r="F41" s="636"/>
      <c r="G41" s="636"/>
      <c r="H41" s="180"/>
      <c r="I41" s="636"/>
      <c r="J41" s="636"/>
      <c r="K41" s="636"/>
      <c r="L41" s="188"/>
      <c r="M41" s="203"/>
      <c r="N41" s="117"/>
      <c r="V41" s="22"/>
    </row>
    <row r="42" spans="1:24" s="93" customFormat="1" ht="14.25" x14ac:dyDescent="0.2">
      <c r="A42" s="204"/>
      <c r="B42" s="225"/>
      <c r="C42" s="119"/>
      <c r="D42" s="119"/>
      <c r="E42" s="179"/>
      <c r="F42" s="179"/>
      <c r="G42" s="179"/>
      <c r="H42" s="180"/>
      <c r="I42" s="179"/>
      <c r="J42" s="179"/>
      <c r="K42" s="179"/>
      <c r="L42" s="117"/>
      <c r="M42" s="218"/>
      <c r="N42" s="117"/>
      <c r="V42" s="22"/>
    </row>
    <row r="43" spans="1:24" s="93" customFormat="1" ht="26.25" customHeight="1" x14ac:dyDescent="0.2">
      <c r="A43" s="204"/>
      <c r="B43" s="728" t="s">
        <v>197</v>
      </c>
      <c r="C43" s="729"/>
      <c r="D43" s="729"/>
      <c r="E43" s="723"/>
      <c r="F43" s="724"/>
      <c r="G43" s="725"/>
      <c r="H43" s="725"/>
      <c r="I43" s="726"/>
      <c r="J43" s="726"/>
      <c r="K43" s="179"/>
      <c r="L43" s="117"/>
      <c r="M43" s="218"/>
      <c r="N43" s="117"/>
      <c r="V43" s="22"/>
    </row>
    <row r="44" spans="1:24" s="93" customFormat="1" ht="14.25" x14ac:dyDescent="0.2">
      <c r="A44" s="460"/>
      <c r="B44" s="461"/>
      <c r="C44" s="462"/>
      <c r="D44" s="462" t="s">
        <v>164</v>
      </c>
      <c r="E44" s="733"/>
      <c r="F44" s="724"/>
      <c r="G44" s="725"/>
      <c r="H44" s="725"/>
      <c r="I44" s="726"/>
      <c r="J44" s="179"/>
      <c r="K44" s="179"/>
      <c r="L44" s="117"/>
      <c r="M44" s="218"/>
      <c r="N44" s="117"/>
      <c r="V44" s="22"/>
      <c r="W44" s="116"/>
    </row>
    <row r="45" spans="1:24" s="93" customFormat="1" ht="14.25" x14ac:dyDescent="0.2">
      <c r="A45" s="303"/>
      <c r="B45" s="268"/>
      <c r="C45" s="174"/>
      <c r="D45" s="119" t="s">
        <v>127</v>
      </c>
      <c r="E45" s="269" t="s">
        <v>86</v>
      </c>
      <c r="F45" s="170"/>
      <c r="G45" s="269" t="s">
        <v>167</v>
      </c>
      <c r="H45" s="718"/>
      <c r="I45" s="718"/>
      <c r="J45" s="269" t="s">
        <v>168</v>
      </c>
      <c r="K45" s="730"/>
      <c r="L45" s="731"/>
      <c r="M45" s="732"/>
      <c r="N45" s="506"/>
      <c r="V45" s="22"/>
      <c r="W45" s="116"/>
    </row>
    <row r="46" spans="1:24" s="93" customFormat="1" ht="3.75" customHeight="1" x14ac:dyDescent="0.2">
      <c r="A46" s="204"/>
      <c r="B46" s="209"/>
      <c r="C46" s="114"/>
      <c r="D46" s="114"/>
      <c r="E46" s="210"/>
      <c r="F46" s="211"/>
      <c r="G46" s="211"/>
      <c r="H46" s="211"/>
      <c r="I46" s="211"/>
      <c r="J46" s="211"/>
      <c r="K46" s="211"/>
      <c r="L46" s="212"/>
      <c r="M46" s="213"/>
      <c r="N46" s="117"/>
      <c r="V46" s="22"/>
    </row>
    <row r="47" spans="1:24" s="117" customFormat="1" x14ac:dyDescent="0.2">
      <c r="A47" s="204"/>
      <c r="B47" s="400"/>
      <c r="C47" s="401"/>
      <c r="D47" s="115"/>
      <c r="E47" s="50"/>
      <c r="F47" s="180"/>
      <c r="G47" s="180"/>
      <c r="H47" s="180"/>
      <c r="S47" s="93"/>
      <c r="V47" s="21"/>
      <c r="X47" s="93"/>
    </row>
    <row r="48" spans="1:24" s="93" customFormat="1" ht="3.75" customHeight="1" x14ac:dyDescent="0.2">
      <c r="B48" s="144"/>
      <c r="C48" s="144"/>
      <c r="D48" s="145"/>
      <c r="E48" s="141"/>
      <c r="F48" s="141"/>
      <c r="G48" s="146"/>
      <c r="H48" s="188"/>
      <c r="I48" s="188"/>
      <c r="J48" s="188"/>
      <c r="K48" s="188"/>
      <c r="L48" s="188"/>
      <c r="M48" s="188"/>
      <c r="N48" s="188"/>
      <c r="S48" s="102"/>
      <c r="V48" s="22"/>
    </row>
    <row r="49" spans="1:24" s="116" customFormat="1" ht="7.5" customHeight="1" x14ac:dyDescent="0.2">
      <c r="B49" s="835"/>
      <c r="C49" s="835"/>
      <c r="D49" s="836"/>
      <c r="E49" s="833"/>
      <c r="F49" s="834"/>
      <c r="G49" s="564"/>
      <c r="H49" s="151"/>
      <c r="I49" s="806"/>
      <c r="J49" s="696"/>
      <c r="K49" s="696"/>
      <c r="L49" s="402"/>
      <c r="M49" s="402"/>
      <c r="N49" s="117"/>
      <c r="V49" s="23"/>
    </row>
    <row r="50" spans="1:24" s="116" customFormat="1" ht="14.25" x14ac:dyDescent="0.2">
      <c r="B50" s="264"/>
      <c r="C50" s="264"/>
      <c r="D50" s="562"/>
      <c r="E50" s="565"/>
      <c r="F50" s="563"/>
      <c r="G50" s="564"/>
      <c r="H50" s="151"/>
      <c r="I50" s="216"/>
      <c r="J50" s="119"/>
      <c r="K50" s="119"/>
      <c r="L50" s="122"/>
      <c r="M50" s="122"/>
      <c r="N50" s="117"/>
      <c r="V50" s="23"/>
    </row>
    <row r="51" spans="1:24" s="93" customFormat="1" x14ac:dyDescent="0.2">
      <c r="B51" s="144"/>
      <c r="C51" s="144"/>
      <c r="D51" s="145"/>
      <c r="E51" s="141"/>
      <c r="F51" s="141"/>
      <c r="G51" s="146"/>
      <c r="V51" s="22"/>
    </row>
    <row r="52" spans="1:24" s="93" customFormat="1" ht="14.25" x14ac:dyDescent="0.2">
      <c r="B52" s="785" t="s">
        <v>118</v>
      </c>
      <c r="C52" s="744"/>
      <c r="D52" s="741" t="s">
        <v>196</v>
      </c>
      <c r="E52" s="802"/>
      <c r="F52" s="720"/>
      <c r="G52" s="720"/>
      <c r="H52" s="720"/>
      <c r="I52" s="720"/>
      <c r="J52" s="720"/>
      <c r="K52" s="720"/>
      <c r="V52" s="22"/>
    </row>
    <row r="53" spans="1:24" s="116" customFormat="1" ht="15" customHeight="1" thickBot="1" x14ac:dyDescent="0.25">
      <c r="A53" s="93"/>
      <c r="B53" s="745"/>
      <c r="C53" s="744"/>
      <c r="D53" s="710" t="s">
        <v>30</v>
      </c>
      <c r="E53" s="710"/>
      <c r="F53" s="296"/>
      <c r="G53" s="150"/>
      <c r="H53" s="150"/>
      <c r="I53" s="150"/>
      <c r="J53" s="150"/>
      <c r="K53" s="150"/>
      <c r="P53" s="93"/>
      <c r="S53" s="93"/>
      <c r="V53" s="22"/>
    </row>
    <row r="54" spans="1:24" s="116" customFormat="1" ht="15" thickBot="1" x14ac:dyDescent="0.25">
      <c r="A54" s="93"/>
      <c r="B54" s="745"/>
      <c r="C54" s="744"/>
      <c r="D54" s="710" t="s">
        <v>32</v>
      </c>
      <c r="E54" s="786"/>
      <c r="F54" s="721"/>
      <c r="G54" s="721"/>
      <c r="H54" s="721"/>
      <c r="I54" s="721"/>
      <c r="J54" s="721"/>
      <c r="K54" s="721"/>
      <c r="V54" s="22"/>
    </row>
    <row r="55" spans="1:24" s="116" customFormat="1" ht="15" thickBot="1" x14ac:dyDescent="0.25">
      <c r="A55" s="93"/>
      <c r="B55" s="745"/>
      <c r="C55" s="744"/>
      <c r="D55" s="710" t="s">
        <v>33</v>
      </c>
      <c r="E55" s="710"/>
      <c r="F55" s="721"/>
      <c r="G55" s="721"/>
      <c r="H55" s="721"/>
      <c r="I55" s="721"/>
      <c r="J55" s="721"/>
      <c r="K55" s="721"/>
      <c r="V55" s="23"/>
    </row>
    <row r="56" spans="1:24" s="93" customFormat="1" ht="12.75" customHeight="1" thickBot="1" x14ac:dyDescent="0.25">
      <c r="A56" s="117"/>
      <c r="B56" s="745"/>
      <c r="C56" s="744"/>
      <c r="D56" s="696" t="s">
        <v>31</v>
      </c>
      <c r="E56" s="696"/>
      <c r="F56" s="300"/>
      <c r="G56" s="360" t="s">
        <v>27</v>
      </c>
      <c r="H56" s="782"/>
      <c r="I56" s="782"/>
      <c r="J56" s="782"/>
      <c r="K56" s="782"/>
      <c r="L56" s="66"/>
      <c r="M56" s="66"/>
      <c r="N56" s="118"/>
      <c r="S56" s="116"/>
      <c r="V56" s="22"/>
    </row>
    <row r="57" spans="1:24" s="93" customFormat="1" ht="15" thickBot="1" x14ac:dyDescent="0.25">
      <c r="A57" s="117"/>
      <c r="B57" s="745"/>
      <c r="C57" s="744"/>
      <c r="D57" s="119"/>
      <c r="E57" s="119"/>
      <c r="F57" s="120"/>
      <c r="G57" s="361" t="s">
        <v>28</v>
      </c>
      <c r="H57" s="301"/>
      <c r="I57" s="362" t="s">
        <v>29</v>
      </c>
      <c r="J57" s="727"/>
      <c r="K57" s="727"/>
      <c r="L57" s="118"/>
      <c r="M57" s="118"/>
      <c r="N57" s="118"/>
      <c r="S57" s="116"/>
      <c r="V57" s="30"/>
    </row>
    <row r="58" spans="1:24" s="93" customFormat="1" ht="14.25" x14ac:dyDescent="0.2">
      <c r="A58" s="117"/>
      <c r="B58" s="550"/>
      <c r="C58" s="550"/>
      <c r="D58" s="119"/>
      <c r="E58" s="119"/>
      <c r="F58" s="120"/>
      <c r="G58" s="361"/>
      <c r="H58" s="568"/>
      <c r="I58" s="362"/>
      <c r="J58" s="506"/>
      <c r="K58" s="506"/>
      <c r="L58" s="118"/>
      <c r="M58" s="118"/>
      <c r="N58" s="118"/>
      <c r="S58" s="116"/>
      <c r="V58" s="30"/>
    </row>
    <row r="59" spans="1:24" s="93" customFormat="1" ht="15" customHeight="1" x14ac:dyDescent="0.25">
      <c r="A59" s="36" t="s">
        <v>357</v>
      </c>
      <c r="B59" s="72"/>
      <c r="C59" s="72"/>
      <c r="D59" s="72"/>
      <c r="E59" s="72"/>
      <c r="F59" s="72"/>
      <c r="G59" s="73"/>
      <c r="H59" s="271"/>
      <c r="I59" s="272"/>
      <c r="J59" s="273"/>
      <c r="K59" s="279"/>
      <c r="L59" s="280"/>
      <c r="M59" s="280"/>
      <c r="N59" s="117"/>
      <c r="R59" s="117"/>
      <c r="S59" s="407"/>
      <c r="T59" s="408"/>
      <c r="U59" s="409"/>
      <c r="V59" s="21"/>
      <c r="W59" s="136"/>
    </row>
    <row r="60" spans="1:24" s="93" customFormat="1" ht="7.5" customHeight="1" x14ac:dyDescent="0.25">
      <c r="A60" s="75"/>
      <c r="B60" s="76"/>
      <c r="C60" s="76"/>
      <c r="D60" s="76"/>
      <c r="E60" s="76"/>
      <c r="F60" s="76"/>
      <c r="G60" s="77"/>
      <c r="H60" s="78"/>
      <c r="I60" s="116"/>
      <c r="J60" s="116"/>
      <c r="K60" s="274"/>
      <c r="L60" s="74"/>
      <c r="M60" s="74"/>
      <c r="N60" s="74"/>
      <c r="Q60" s="71"/>
      <c r="R60" s="117"/>
      <c r="S60" s="407"/>
      <c r="T60" s="408"/>
      <c r="U60" s="409"/>
      <c r="V60" s="21"/>
      <c r="W60" s="136"/>
    </row>
    <row r="61" spans="1:24" s="116" customFormat="1" x14ac:dyDescent="0.2">
      <c r="B61" s="143"/>
      <c r="C61" s="21"/>
      <c r="D61" s="144"/>
      <c r="E61" s="141"/>
      <c r="F61" s="35"/>
      <c r="G61" s="180"/>
      <c r="H61" s="197"/>
      <c r="I61" s="198"/>
      <c r="J61" s="198"/>
      <c r="K61" s="198"/>
      <c r="R61" s="117"/>
      <c r="S61" s="407"/>
      <c r="T61" s="117"/>
      <c r="U61" s="117"/>
      <c r="V61" s="21"/>
      <c r="W61" s="136"/>
      <c r="X61" s="93"/>
    </row>
    <row r="62" spans="1:24" s="116" customFormat="1" ht="30.75" customHeight="1" x14ac:dyDescent="0.2">
      <c r="B62" s="743" t="s">
        <v>166</v>
      </c>
      <c r="C62" s="744"/>
      <c r="D62" s="741" t="s">
        <v>356</v>
      </c>
      <c r="E62" s="742"/>
      <c r="F62" s="787"/>
      <c r="G62" s="787"/>
      <c r="H62" s="787"/>
      <c r="I62" s="787"/>
      <c r="J62" s="787"/>
      <c r="K62" s="787"/>
      <c r="L62" s="700"/>
      <c r="M62" s="700"/>
      <c r="R62" s="117"/>
      <c r="S62" s="407"/>
      <c r="T62" s="117"/>
      <c r="U62" s="117"/>
      <c r="V62" s="21"/>
      <c r="W62" s="136"/>
      <c r="X62" s="93"/>
    </row>
    <row r="63" spans="1:24" s="116" customFormat="1" ht="30.75" customHeight="1" x14ac:dyDescent="0.2">
      <c r="B63" s="743"/>
      <c r="C63" s="744"/>
      <c r="D63" s="788" t="s">
        <v>361</v>
      </c>
      <c r="E63" s="789"/>
      <c r="F63" s="807"/>
      <c r="G63" s="808"/>
      <c r="H63" s="556"/>
      <c r="I63" s="556"/>
      <c r="J63" s="566"/>
      <c r="K63" s="566"/>
      <c r="L63" s="567"/>
      <c r="M63" s="567"/>
      <c r="R63" s="117"/>
      <c r="S63" s="407"/>
      <c r="T63" s="117"/>
      <c r="U63" s="117"/>
      <c r="V63" s="21"/>
      <c r="W63" s="136"/>
      <c r="X63" s="93"/>
    </row>
    <row r="64" spans="1:24" s="116" customFormat="1" ht="14.25" customHeight="1" x14ac:dyDescent="0.2">
      <c r="B64" s="745"/>
      <c r="C64" s="744"/>
      <c r="D64" s="696" t="s">
        <v>30</v>
      </c>
      <c r="E64" s="696"/>
      <c r="F64" s="171"/>
      <c r="G64" s="83"/>
      <c r="H64" s="83"/>
      <c r="I64" s="83"/>
      <c r="J64" s="83"/>
      <c r="K64" s="83"/>
      <c r="P64" s="93"/>
      <c r="R64" s="117"/>
      <c r="S64" s="117"/>
      <c r="T64" s="117"/>
      <c r="U64" s="117"/>
      <c r="V64" s="21"/>
    </row>
    <row r="65" spans="1:24" s="116" customFormat="1" ht="14.25" x14ac:dyDescent="0.2">
      <c r="B65" s="745"/>
      <c r="C65" s="744"/>
      <c r="D65" s="696" t="s">
        <v>32</v>
      </c>
      <c r="E65" s="719"/>
      <c r="F65" s="720"/>
      <c r="G65" s="720"/>
      <c r="H65" s="720"/>
      <c r="I65" s="720"/>
      <c r="J65" s="720"/>
      <c r="K65" s="720"/>
      <c r="R65" s="117"/>
      <c r="S65" s="117"/>
      <c r="T65" s="117"/>
      <c r="U65" s="117"/>
      <c r="V65" s="21"/>
    </row>
    <row r="66" spans="1:24" s="116" customFormat="1" ht="14.25" x14ac:dyDescent="0.2">
      <c r="B66" s="745"/>
      <c r="C66" s="744"/>
      <c r="D66" s="696" t="s">
        <v>33</v>
      </c>
      <c r="E66" s="696"/>
      <c r="F66" s="720"/>
      <c r="G66" s="720"/>
      <c r="H66" s="720"/>
      <c r="I66" s="720"/>
      <c r="J66" s="720"/>
      <c r="K66" s="720"/>
      <c r="R66" s="117"/>
      <c r="S66" s="117"/>
      <c r="T66" s="117"/>
      <c r="U66" s="117"/>
      <c r="V66" s="21"/>
    </row>
    <row r="67" spans="1:24" s="93" customFormat="1" ht="12.75" customHeight="1" x14ac:dyDescent="0.2">
      <c r="A67" s="117"/>
      <c r="B67" s="745"/>
      <c r="C67" s="744"/>
      <c r="D67" s="696" t="s">
        <v>31</v>
      </c>
      <c r="E67" s="696"/>
      <c r="F67" s="171"/>
      <c r="G67" s="50" t="s">
        <v>27</v>
      </c>
      <c r="H67" s="720"/>
      <c r="I67" s="720"/>
      <c r="J67" s="720"/>
      <c r="K67" s="720"/>
      <c r="L67" s="76"/>
      <c r="M67" s="76"/>
      <c r="N67" s="124"/>
      <c r="R67" s="117"/>
      <c r="S67" s="117"/>
      <c r="T67" s="117"/>
      <c r="U67" s="117"/>
      <c r="V67" s="21"/>
      <c r="W67" s="116"/>
    </row>
    <row r="68" spans="1:24" s="93" customFormat="1" ht="14.25" x14ac:dyDescent="0.2">
      <c r="A68" s="117"/>
      <c r="B68" s="745"/>
      <c r="C68" s="744"/>
      <c r="D68" s="119"/>
      <c r="E68" s="119"/>
      <c r="F68" s="122"/>
      <c r="G68" s="263" t="s">
        <v>28</v>
      </c>
      <c r="H68" s="175"/>
      <c r="I68" s="264" t="s">
        <v>29</v>
      </c>
      <c r="J68" s="694" t="str">
        <f>IF(J34="","",J34)</f>
        <v/>
      </c>
      <c r="K68" s="695"/>
      <c r="L68" s="124"/>
      <c r="M68" s="124"/>
      <c r="N68" s="124"/>
      <c r="R68" s="117"/>
      <c r="S68" s="117"/>
      <c r="T68" s="117"/>
      <c r="U68" s="117"/>
      <c r="V68" s="411"/>
      <c r="W68" s="116"/>
    </row>
    <row r="69" spans="1:24" s="116" customFormat="1" ht="14.25" x14ac:dyDescent="0.2">
      <c r="A69" s="93"/>
      <c r="B69" s="783" t="s">
        <v>20</v>
      </c>
      <c r="C69" s="754"/>
      <c r="D69" s="784"/>
      <c r="E69" s="804"/>
      <c r="F69" s="805"/>
      <c r="G69" s="214"/>
      <c r="H69" s="215"/>
      <c r="I69" s="806" t="s">
        <v>360</v>
      </c>
      <c r="J69" s="710"/>
      <c r="K69" s="710"/>
      <c r="L69" s="402"/>
      <c r="M69" s="402"/>
      <c r="N69" s="117"/>
      <c r="S69" s="93"/>
      <c r="V69" s="23"/>
      <c r="X69" s="93"/>
    </row>
    <row r="70" spans="1:24" s="116" customFormat="1" ht="14.25" x14ac:dyDescent="0.2">
      <c r="A70" s="463"/>
      <c r="B70" s="464"/>
      <c r="C70" s="464"/>
      <c r="D70" s="465" t="s">
        <v>359</v>
      </c>
      <c r="E70" s="454"/>
      <c r="F70" s="403"/>
      <c r="G70" s="214"/>
      <c r="H70" s="215"/>
      <c r="I70" s="216"/>
      <c r="J70" s="172"/>
      <c r="K70" s="172"/>
      <c r="L70" s="122"/>
      <c r="M70" s="122"/>
      <c r="N70" s="117"/>
      <c r="S70" s="93"/>
      <c r="V70" s="23"/>
      <c r="X70" s="93"/>
    </row>
    <row r="71" spans="1:24" s="116" customFormat="1" ht="14.25" x14ac:dyDescent="0.2">
      <c r="A71" s="117"/>
      <c r="B71" s="558"/>
      <c r="C71" s="558"/>
      <c r="D71" s="119"/>
      <c r="E71" s="119"/>
      <c r="F71" s="122"/>
      <c r="G71" s="263"/>
      <c r="H71" s="559"/>
      <c r="I71" s="264"/>
      <c r="J71" s="560"/>
      <c r="K71" s="561"/>
      <c r="L71" s="124"/>
      <c r="M71" s="124"/>
      <c r="N71" s="124"/>
      <c r="R71" s="117"/>
      <c r="S71" s="117"/>
      <c r="T71" s="117"/>
      <c r="U71" s="117"/>
      <c r="V71" s="411"/>
    </row>
    <row r="72" spans="1:24" s="93" customFormat="1" ht="15" customHeight="1" x14ac:dyDescent="0.25">
      <c r="A72" s="699" t="s">
        <v>358</v>
      </c>
      <c r="B72" s="700"/>
      <c r="C72" s="700"/>
      <c r="D72" s="700"/>
      <c r="E72" s="700"/>
      <c r="F72" s="700"/>
      <c r="G72" s="700"/>
      <c r="H72" s="700"/>
      <c r="I72" s="700"/>
      <c r="J72" s="700"/>
      <c r="K72" s="700"/>
      <c r="L72" s="700"/>
      <c r="M72" s="700"/>
      <c r="N72" s="117"/>
      <c r="R72" s="117"/>
      <c r="S72" s="407"/>
      <c r="T72" s="408"/>
      <c r="U72" s="409"/>
      <c r="V72" s="21"/>
      <c r="W72" s="136"/>
    </row>
    <row r="73" spans="1:24" s="93" customFormat="1" ht="14.25" x14ac:dyDescent="0.2">
      <c r="A73" s="116"/>
      <c r="B73" s="80" t="s">
        <v>86</v>
      </c>
      <c r="C73" s="80"/>
      <c r="D73" s="80" t="s">
        <v>87</v>
      </c>
      <c r="E73" s="80"/>
      <c r="F73" s="80" t="s">
        <v>88</v>
      </c>
      <c r="J73" s="164" t="s">
        <v>199</v>
      </c>
      <c r="K73" s="164"/>
      <c r="L73" s="81"/>
      <c r="M73" s="81"/>
      <c r="N73" s="276"/>
      <c r="O73" s="116"/>
      <c r="Q73" s="71"/>
      <c r="R73" s="117"/>
      <c r="S73" s="407"/>
      <c r="T73" s="408"/>
      <c r="U73" s="409"/>
      <c r="V73" s="21"/>
      <c r="W73" s="136"/>
    </row>
    <row r="74" spans="1:24" s="93" customFormat="1" ht="15" x14ac:dyDescent="0.25">
      <c r="A74" s="116"/>
      <c r="B74" s="170"/>
      <c r="C74" s="142"/>
      <c r="D74" s="697"/>
      <c r="E74" s="698"/>
      <c r="F74" s="701"/>
      <c r="G74" s="702"/>
      <c r="H74" s="703"/>
      <c r="I74" s="2"/>
      <c r="J74" s="704"/>
      <c r="K74" s="705"/>
      <c r="L74" s="705"/>
      <c r="M74" s="705"/>
      <c r="N74" s="473"/>
      <c r="O74" s="194"/>
      <c r="R74" s="410"/>
      <c r="S74" s="407"/>
      <c r="T74" s="117"/>
      <c r="U74" s="409"/>
      <c r="V74" s="21"/>
      <c r="W74" s="136"/>
    </row>
    <row r="75" spans="1:24" s="93" customFormat="1" ht="15" x14ac:dyDescent="0.25">
      <c r="A75" s="116"/>
      <c r="B75" s="170"/>
      <c r="C75" s="142"/>
      <c r="D75" s="170"/>
      <c r="E75" s="170"/>
      <c r="F75" s="551"/>
      <c r="G75" s="553"/>
      <c r="H75" s="553"/>
      <c r="I75" s="2"/>
      <c r="J75" s="552"/>
      <c r="K75" s="473"/>
      <c r="L75" s="473"/>
      <c r="M75" s="473"/>
      <c r="N75" s="473"/>
      <c r="O75" s="194"/>
      <c r="R75" s="410"/>
      <c r="S75" s="407"/>
      <c r="T75" s="117"/>
      <c r="U75" s="409"/>
      <c r="V75" s="21"/>
      <c r="W75" s="136"/>
    </row>
    <row r="76" spans="1:24" s="116" customFormat="1" ht="15" x14ac:dyDescent="0.25">
      <c r="B76" s="554"/>
      <c r="C76" s="142"/>
      <c r="D76" s="554"/>
      <c r="E76" s="554"/>
      <c r="F76" s="506"/>
      <c r="G76" s="506"/>
      <c r="H76" s="506"/>
      <c r="I76" s="277"/>
      <c r="J76" s="555"/>
      <c r="K76" s="556"/>
      <c r="L76" s="556"/>
      <c r="M76" s="556"/>
      <c r="N76" s="556"/>
      <c r="O76" s="557"/>
      <c r="R76" s="410"/>
      <c r="S76" s="407"/>
      <c r="T76" s="117"/>
      <c r="U76" s="409"/>
      <c r="V76" s="21"/>
      <c r="W76" s="136"/>
    </row>
    <row r="77" spans="1:24" s="93" customFormat="1" ht="15" customHeight="1" x14ac:dyDescent="0.25">
      <c r="A77" s="699" t="s">
        <v>165</v>
      </c>
      <c r="B77" s="700"/>
      <c r="C77" s="700"/>
      <c r="D77" s="700"/>
      <c r="E77" s="700"/>
      <c r="F77" s="700"/>
      <c r="G77" s="700"/>
      <c r="H77" s="700"/>
      <c r="I77" s="700"/>
      <c r="J77" s="700"/>
      <c r="K77" s="700"/>
      <c r="L77" s="700"/>
      <c r="M77" s="700"/>
      <c r="N77" s="117"/>
      <c r="R77" s="117"/>
      <c r="S77" s="407"/>
      <c r="T77" s="408"/>
      <c r="U77" s="409"/>
      <c r="V77" s="21"/>
      <c r="W77" s="136"/>
    </row>
    <row r="78" spans="1:24" s="93" customFormat="1" ht="8.25" customHeight="1" x14ac:dyDescent="0.25">
      <c r="A78" s="466"/>
      <c r="B78" s="76"/>
      <c r="C78" s="76"/>
      <c r="D78" s="76"/>
      <c r="E78" s="76"/>
      <c r="F78" s="76"/>
      <c r="G78" s="77"/>
      <c r="H78" s="78"/>
      <c r="I78" s="116"/>
      <c r="J78" s="116"/>
      <c r="K78" s="274"/>
      <c r="L78" s="74"/>
      <c r="M78" s="74"/>
      <c r="N78" s="74"/>
      <c r="Q78" s="71"/>
      <c r="R78" s="117"/>
      <c r="S78" s="407"/>
      <c r="T78" s="408"/>
      <c r="U78" s="409"/>
      <c r="V78" s="21"/>
      <c r="W78" s="136"/>
    </row>
    <row r="79" spans="1:24" s="93" customFormat="1" ht="14.25" x14ac:dyDescent="0.2">
      <c r="A79" s="532"/>
      <c r="B79" s="275" t="s">
        <v>86</v>
      </c>
      <c r="C79" s="275"/>
      <c r="D79" s="275" t="s">
        <v>87</v>
      </c>
      <c r="E79" s="275"/>
      <c r="F79" s="275" t="s">
        <v>88</v>
      </c>
      <c r="G79" s="116"/>
      <c r="H79" s="116"/>
      <c r="I79" s="116"/>
      <c r="J79" s="164"/>
      <c r="K79" s="164"/>
      <c r="L79" s="81"/>
      <c r="M79" s="81"/>
      <c r="N79" s="276"/>
      <c r="O79" s="116"/>
      <c r="Q79" s="71"/>
      <c r="R79" s="117"/>
      <c r="S79" s="407"/>
      <c r="T79" s="408"/>
      <c r="U79" s="409"/>
      <c r="V79" s="21"/>
      <c r="W79" s="136"/>
    </row>
    <row r="80" spans="1:24" s="93" customFormat="1" ht="15" x14ac:dyDescent="0.25">
      <c r="A80" s="532"/>
      <c r="B80" s="170"/>
      <c r="C80" s="142"/>
      <c r="D80" s="697"/>
      <c r="E80" s="698"/>
      <c r="F80" s="701"/>
      <c r="G80" s="702"/>
      <c r="H80" s="703"/>
      <c r="I80" s="277"/>
      <c r="J80" s="266"/>
      <c r="K80" s="193"/>
      <c r="L80" s="193"/>
      <c r="M80" s="193"/>
      <c r="N80" s="81"/>
      <c r="O80" s="194"/>
      <c r="R80" s="410"/>
      <c r="S80" s="407"/>
      <c r="T80" s="117"/>
      <c r="U80" s="409"/>
      <c r="V80" s="21"/>
      <c r="W80" s="136"/>
    </row>
    <row r="81" spans="1:23" ht="16.5" customHeight="1" x14ac:dyDescent="0.2">
      <c r="A81" s="532"/>
      <c r="B81" s="83" t="s">
        <v>90</v>
      </c>
      <c r="C81" s="83"/>
      <c r="D81" s="83"/>
      <c r="E81" s="803" t="s">
        <v>130</v>
      </c>
      <c r="F81" s="803"/>
      <c r="G81" s="278"/>
      <c r="H81" s="275" t="s">
        <v>91</v>
      </c>
      <c r="I81" s="278"/>
      <c r="J81" s="278"/>
      <c r="K81" s="116"/>
      <c r="L81" s="81"/>
      <c r="M81" s="81"/>
      <c r="N81" s="116"/>
      <c r="O81" s="116"/>
      <c r="P81" s="93"/>
      <c r="Q81" s="93"/>
      <c r="R81" s="117"/>
      <c r="S81" s="407"/>
      <c r="T81" s="117"/>
      <c r="U81" s="117"/>
      <c r="V81" s="21"/>
      <c r="W81" s="136"/>
    </row>
    <row r="82" spans="1:23" ht="14.25" x14ac:dyDescent="0.2">
      <c r="A82" s="532"/>
      <c r="B82" s="713"/>
      <c r="C82" s="688"/>
      <c r="D82" s="122"/>
      <c r="E82" s="714"/>
      <c r="F82" s="715"/>
      <c r="G82" s="82"/>
      <c r="H82" s="716"/>
      <c r="I82" s="717"/>
      <c r="J82" s="717"/>
      <c r="K82" s="717"/>
      <c r="L82" s="116"/>
      <c r="M82" s="116"/>
      <c r="N82" s="116"/>
      <c r="O82" s="93"/>
      <c r="P82" s="93"/>
      <c r="Q82" s="93"/>
      <c r="R82" s="93"/>
      <c r="T82" s="93"/>
      <c r="U82" s="93"/>
      <c r="V82" s="22"/>
      <c r="W82" s="136"/>
    </row>
    <row r="83" spans="1:23" s="28" customFormat="1" x14ac:dyDescent="0.2">
      <c r="A83" s="479"/>
      <c r="B83" s="143"/>
      <c r="C83" s="143"/>
      <c r="D83" s="178"/>
      <c r="E83" s="127"/>
      <c r="F83" s="127"/>
      <c r="G83" s="128"/>
      <c r="I83" s="177"/>
      <c r="J83" s="177"/>
      <c r="K83" s="177"/>
      <c r="L83" s="177"/>
      <c r="M83" s="177"/>
      <c r="Q83" s="167"/>
      <c r="V83" s="22"/>
      <c r="W83" s="136"/>
    </row>
    <row r="84" spans="1:23" ht="12.95" customHeight="1" x14ac:dyDescent="0.25">
      <c r="A84" s="36" t="s">
        <v>235</v>
      </c>
      <c r="B84" s="90"/>
      <c r="C84" s="90"/>
      <c r="D84" s="90"/>
      <c r="E84" s="90"/>
      <c r="F84" s="90"/>
      <c r="G84" s="285"/>
      <c r="H84" s="90"/>
      <c r="I84" s="90"/>
      <c r="J84" s="317"/>
      <c r="K84" s="317"/>
      <c r="L84" s="318"/>
      <c r="M84" s="318"/>
      <c r="N84" s="530"/>
      <c r="O84" s="543"/>
      <c r="P84" s="117"/>
      <c r="Q84" s="223"/>
      <c r="R84" s="220"/>
      <c r="S84" s="222"/>
      <c r="T84" s="220"/>
      <c r="U84" s="220"/>
      <c r="V84" s="30"/>
    </row>
    <row r="85" spans="1:23" ht="7.5" customHeight="1" x14ac:dyDescent="0.2">
      <c r="A85" s="92"/>
      <c r="B85" s="92"/>
      <c r="C85" s="92"/>
      <c r="D85" s="92"/>
      <c r="E85" s="92"/>
      <c r="F85" s="92"/>
      <c r="G85" s="224"/>
      <c r="H85" s="92"/>
      <c r="I85" s="92"/>
      <c r="J85" s="217"/>
      <c r="K85" s="217"/>
      <c r="L85" s="217"/>
      <c r="M85" s="217"/>
      <c r="N85" s="423"/>
      <c r="O85" s="538"/>
      <c r="P85" s="117"/>
      <c r="Q85" s="326"/>
      <c r="R85" s="220"/>
      <c r="S85" s="220"/>
      <c r="T85" s="220"/>
      <c r="U85" s="220"/>
      <c r="V85" s="93"/>
    </row>
    <row r="86" spans="1:23" ht="12.95" customHeight="1" x14ac:dyDescent="0.2">
      <c r="A86" s="93"/>
      <c r="B86" s="790" t="s">
        <v>237</v>
      </c>
      <c r="C86" s="791"/>
      <c r="D86" s="791"/>
      <c r="E86" s="791"/>
      <c r="F86" s="791"/>
      <c r="G86" s="791"/>
      <c r="H86" s="792"/>
      <c r="I86" s="332" t="s">
        <v>185</v>
      </c>
      <c r="J86" s="333" t="s">
        <v>212</v>
      </c>
      <c r="K86" s="93"/>
      <c r="L86" s="336" t="s">
        <v>187</v>
      </c>
      <c r="M86" s="497"/>
      <c r="N86" s="424"/>
      <c r="O86" s="538"/>
      <c r="P86" s="117"/>
      <c r="Q86" s="326"/>
      <c r="R86" s="220"/>
      <c r="S86" s="220"/>
      <c r="T86" s="220"/>
      <c r="U86" s="220"/>
      <c r="V86" s="93"/>
      <c r="W86" s="92"/>
    </row>
    <row r="87" spans="1:23" ht="12.95" customHeight="1" x14ac:dyDescent="0.2">
      <c r="A87" s="93"/>
      <c r="B87" s="92"/>
      <c r="C87" s="328" t="s">
        <v>4</v>
      </c>
      <c r="D87" s="92"/>
      <c r="E87" s="92"/>
      <c r="F87" s="92"/>
      <c r="G87" s="224"/>
      <c r="H87" s="92"/>
      <c r="I87" s="334" t="s">
        <v>188</v>
      </c>
      <c r="J87" s="335" t="s">
        <v>186</v>
      </c>
      <c r="K87" s="93"/>
      <c r="L87" s="375" t="s">
        <v>186</v>
      </c>
      <c r="M87" s="499" t="s">
        <v>351</v>
      </c>
      <c r="N87" s="827" t="s">
        <v>353</v>
      </c>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500"/>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500"/>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500"/>
      <c r="N90" s="700"/>
      <c r="O90" s="538"/>
      <c r="P90" s="117"/>
      <c r="Q90" s="326"/>
      <c r="R90" s="220"/>
      <c r="S90" s="220"/>
      <c r="T90" s="220"/>
      <c r="U90" s="220"/>
      <c r="V90" s="93"/>
    </row>
    <row r="91" spans="1:23" ht="12.95" customHeight="1" x14ac:dyDescent="0.2">
      <c r="A91" s="93"/>
      <c r="B91" s="92"/>
      <c r="C91" s="680"/>
      <c r="D91" s="691"/>
      <c r="E91" s="691"/>
      <c r="F91" s="691"/>
      <c r="G91" s="691"/>
      <c r="H91" s="692"/>
      <c r="I91" s="358"/>
      <c r="J91" s="337"/>
      <c r="K91" s="371"/>
      <c r="L91" s="339"/>
      <c r="M91" s="500"/>
      <c r="N91" s="700"/>
      <c r="O91" s="538"/>
      <c r="P91" s="117"/>
      <c r="Q91" s="326"/>
      <c r="R91" s="220"/>
      <c r="S91" s="220"/>
      <c r="T91" s="220"/>
      <c r="U91" s="220"/>
      <c r="V91" s="93"/>
    </row>
    <row r="92" spans="1:23" ht="12.95" customHeight="1" thickBot="1" x14ac:dyDescent="0.25">
      <c r="A92" s="93"/>
      <c r="B92" s="92"/>
      <c r="C92" s="706"/>
      <c r="D92" s="707"/>
      <c r="E92" s="707"/>
      <c r="F92" s="707"/>
      <c r="G92" s="707"/>
      <c r="H92" s="708"/>
      <c r="I92" s="370"/>
      <c r="J92" s="337"/>
      <c r="K92" s="371"/>
      <c r="L92" s="340"/>
      <c r="M92" s="501"/>
      <c r="N92" s="828"/>
      <c r="O92" s="538"/>
      <c r="P92" s="117"/>
      <c r="Q92" s="326"/>
      <c r="R92" s="220"/>
      <c r="S92" s="220"/>
      <c r="T92" s="220"/>
      <c r="U92" s="220"/>
      <c r="V92" s="93"/>
    </row>
    <row r="93" spans="1:23" ht="12.95" customHeight="1" thickTop="1" x14ac:dyDescent="0.2">
      <c r="A93" s="93"/>
      <c r="B93" s="92"/>
      <c r="C93" s="677" t="s">
        <v>179</v>
      </c>
      <c r="D93" s="678"/>
      <c r="E93" s="678"/>
      <c r="F93" s="678"/>
      <c r="G93" s="678"/>
      <c r="H93" s="679"/>
      <c r="I93" s="368"/>
      <c r="J93" s="369"/>
      <c r="K93" s="217"/>
      <c r="L93" s="578">
        <f>ROUND(SUM(L88:L92),0)</f>
        <v>0</v>
      </c>
      <c r="M93" s="579">
        <f>L93</f>
        <v>0</v>
      </c>
      <c r="N93" s="594">
        <v>0</v>
      </c>
      <c r="O93" s="538"/>
      <c r="P93" s="117"/>
      <c r="Q93" s="326"/>
      <c r="R93" s="220"/>
      <c r="S93" s="220"/>
      <c r="T93" s="220"/>
      <c r="U93" s="220"/>
      <c r="V93" s="93"/>
    </row>
    <row r="94" spans="1:23" ht="12.95" customHeight="1" x14ac:dyDescent="0.2">
      <c r="A94" s="93"/>
      <c r="B94" s="92"/>
      <c r="C94" s="369"/>
      <c r="D94" s="412"/>
      <c r="E94" s="412"/>
      <c r="F94" s="412"/>
      <c r="G94" s="412"/>
      <c r="H94" s="412"/>
      <c r="I94" s="369"/>
      <c r="J94" s="369"/>
      <c r="K94" s="217"/>
      <c r="L94" s="413"/>
      <c r="M94" s="413"/>
      <c r="N94" s="376" t="str">
        <f>IF(N93=0,IF(L93=0,"","nouveau coût"),(L93-N93)/N93)</f>
        <v/>
      </c>
      <c r="O94" s="325"/>
      <c r="P94" s="117"/>
      <c r="Q94" s="326"/>
      <c r="R94" s="220"/>
      <c r="S94" s="220"/>
      <c r="T94" s="220"/>
      <c r="U94" s="220"/>
      <c r="V94" s="93"/>
    </row>
    <row r="95" spans="1:23" ht="12.95" customHeight="1" x14ac:dyDescent="0.2">
      <c r="A95" s="93"/>
      <c r="B95" s="324" t="s">
        <v>5</v>
      </c>
      <c r="C95" s="92"/>
      <c r="D95" s="92"/>
      <c r="E95" s="92"/>
      <c r="F95" s="92"/>
      <c r="G95" s="224"/>
      <c r="H95" s="92"/>
      <c r="I95" s="92"/>
      <c r="J95" s="217"/>
      <c r="K95" s="217"/>
      <c r="L95" s="217"/>
      <c r="M95" s="217"/>
      <c r="N95" s="425"/>
      <c r="O95" s="538"/>
      <c r="P95" s="117"/>
      <c r="Q95" s="326"/>
      <c r="R95" s="220"/>
      <c r="S95" s="220"/>
      <c r="T95" s="220"/>
      <c r="U95" s="220"/>
      <c r="V95" s="93"/>
      <c r="W95" s="116"/>
    </row>
    <row r="96" spans="1:23" ht="12.95" customHeight="1" x14ac:dyDescent="0.2">
      <c r="A96" s="93"/>
      <c r="B96" s="92"/>
      <c r="C96" s="328" t="s">
        <v>6</v>
      </c>
      <c r="D96" s="92"/>
      <c r="E96" s="328" t="s">
        <v>238</v>
      </c>
      <c r="F96" s="92"/>
      <c r="G96" s="224"/>
      <c r="H96" s="92"/>
      <c r="I96" s="92"/>
      <c r="J96" s="372" t="s">
        <v>181</v>
      </c>
      <c r="K96" s="373" t="s">
        <v>180</v>
      </c>
      <c r="L96" s="330" t="s">
        <v>182</v>
      </c>
      <c r="M96" s="499" t="s">
        <v>351</v>
      </c>
      <c r="N96" s="426"/>
      <c r="O96" s="538"/>
      <c r="P96" s="130" t="s">
        <v>213</v>
      </c>
      <c r="Q96" s="326"/>
      <c r="R96" s="220"/>
      <c r="S96" s="220"/>
      <c r="T96" s="220"/>
      <c r="U96" s="220"/>
      <c r="V96" s="93"/>
    </row>
    <row r="97" spans="2:24" s="93" customFormat="1" ht="12.95" customHeight="1" x14ac:dyDescent="0.2">
      <c r="B97" s="92"/>
      <c r="C97" s="680"/>
      <c r="D97" s="681"/>
      <c r="E97" s="674"/>
      <c r="F97" s="675"/>
      <c r="G97" s="675"/>
      <c r="H97" s="675"/>
      <c r="I97" s="676"/>
      <c r="J97" s="338"/>
      <c r="K97" s="341"/>
      <c r="L97" s="580">
        <f t="shared" ref="L97:L103" si="0">J97*K97</f>
        <v>0</v>
      </c>
      <c r="M97" s="503"/>
      <c r="N97" s="426"/>
      <c r="O97" s="831" t="s">
        <v>352</v>
      </c>
      <c r="P97" s="117" t="s">
        <v>214</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03"/>
      <c r="N98" s="827" t="s">
        <v>353</v>
      </c>
      <c r="O98" s="831"/>
      <c r="P98" s="117" t="s">
        <v>215</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03"/>
      <c r="N99" s="700"/>
      <c r="O99" s="831"/>
      <c r="P99" s="117" t="s">
        <v>216</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03"/>
      <c r="N100" s="700"/>
      <c r="O100" s="831"/>
      <c r="P100" s="117" t="s">
        <v>217</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03"/>
      <c r="N101" s="700"/>
      <c r="O101" s="831"/>
      <c r="P101" s="117" t="s">
        <v>219</v>
      </c>
      <c r="Q101" s="326"/>
      <c r="R101" s="220"/>
      <c r="S101" s="220"/>
      <c r="T101" s="220"/>
      <c r="U101" s="220"/>
    </row>
    <row r="102" spans="2:24" s="93" customFormat="1" ht="12.95" customHeight="1" x14ac:dyDescent="0.2">
      <c r="B102" s="92"/>
      <c r="C102" s="680"/>
      <c r="D102" s="681"/>
      <c r="E102" s="674"/>
      <c r="F102" s="675"/>
      <c r="G102" s="675"/>
      <c r="H102" s="675"/>
      <c r="I102" s="676"/>
      <c r="J102" s="338"/>
      <c r="K102" s="341"/>
      <c r="L102" s="580">
        <f t="shared" si="0"/>
        <v>0</v>
      </c>
      <c r="M102" s="503"/>
      <c r="N102" s="700"/>
      <c r="O102" s="831"/>
      <c r="P102" s="117" t="s">
        <v>218</v>
      </c>
      <c r="Q102" s="326"/>
      <c r="R102" s="220"/>
      <c r="S102" s="220"/>
      <c r="T102" s="220"/>
      <c r="U102" s="220"/>
    </row>
    <row r="103" spans="2:24" s="93" customFormat="1" ht="12.95" customHeight="1" thickBot="1" x14ac:dyDescent="0.25">
      <c r="B103" s="92"/>
      <c r="C103" s="680"/>
      <c r="D103" s="681"/>
      <c r="E103" s="674"/>
      <c r="F103" s="675"/>
      <c r="G103" s="675"/>
      <c r="H103" s="675"/>
      <c r="I103" s="676"/>
      <c r="J103" s="535"/>
      <c r="K103" s="537"/>
      <c r="L103" s="581">
        <f t="shared" si="0"/>
        <v>0</v>
      </c>
      <c r="M103" s="501"/>
      <c r="N103" s="828"/>
      <c r="O103" s="831"/>
      <c r="Q103" s="326"/>
      <c r="R103" s="220"/>
      <c r="S103" s="220"/>
      <c r="T103" s="220"/>
      <c r="U103" s="220"/>
    </row>
    <row r="104" spans="2:24" s="93" customFormat="1" ht="12.95" customHeight="1" thickTop="1" x14ac:dyDescent="0.2">
      <c r="B104" s="92"/>
      <c r="C104" s="677" t="s">
        <v>179</v>
      </c>
      <c r="D104" s="678"/>
      <c r="E104" s="678"/>
      <c r="F104" s="678"/>
      <c r="G104" s="678"/>
      <c r="H104" s="678"/>
      <c r="I104" s="679"/>
      <c r="J104" s="536"/>
      <c r="K104" s="582">
        <f>SUM(K97:K103)</f>
        <v>0</v>
      </c>
      <c r="L104" s="578">
        <f>ROUND(SUM(L97:L103),0)</f>
        <v>0</v>
      </c>
      <c r="M104" s="579">
        <f>IF(T2=1,0,L104)</f>
        <v>0</v>
      </c>
      <c r="N104" s="591">
        <v>0</v>
      </c>
      <c r="O104" s="592">
        <v>0</v>
      </c>
      <c r="Q104" s="326"/>
      <c r="R104" s="220"/>
      <c r="S104" s="220"/>
      <c r="T104" s="220"/>
      <c r="U104" s="220"/>
    </row>
    <row r="105" spans="2:24" s="93" customFormat="1" ht="12.95" customHeight="1" x14ac:dyDescent="0.2">
      <c r="B105" s="92"/>
      <c r="C105" s="369"/>
      <c r="D105" s="412"/>
      <c r="E105" s="412"/>
      <c r="F105" s="412"/>
      <c r="G105" s="412"/>
      <c r="H105" s="412"/>
      <c r="I105" s="412"/>
      <c r="J105" s="414"/>
      <c r="K105" s="534"/>
      <c r="L105" s="413"/>
      <c r="M105" s="413"/>
      <c r="N105" s="376" t="str">
        <f>IF(N104=0,IF(L104=0,"","nouveau coût"),(L104-N104)/N104)</f>
        <v/>
      </c>
      <c r="O105" s="539" t="str">
        <f>IF(O104=0,"",(K104-O104)/O104)</f>
        <v/>
      </c>
      <c r="Q105" s="326"/>
      <c r="R105" s="220"/>
      <c r="S105" s="220"/>
      <c r="T105" s="220"/>
      <c r="U105" s="220"/>
    </row>
    <row r="106" spans="2:24" s="93" customFormat="1" ht="12.95" customHeight="1" x14ac:dyDescent="0.2">
      <c r="B106" s="92"/>
      <c r="C106" s="369"/>
      <c r="D106" s="412"/>
      <c r="E106" s="412"/>
      <c r="F106" s="412"/>
      <c r="G106" s="412"/>
      <c r="H106" s="412"/>
      <c r="I106" s="412"/>
      <c r="J106" s="415"/>
      <c r="K106" s="376" t="str">
        <f>IF(K105=0,"",(K104-K105)/K105)</f>
        <v/>
      </c>
      <c r="L106" s="413"/>
      <c r="M106" s="413"/>
      <c r="N106" s="427"/>
      <c r="O106" s="540"/>
      <c r="Q106" s="326"/>
      <c r="R106" s="220"/>
      <c r="S106" s="220"/>
      <c r="T106" s="220"/>
      <c r="U106" s="220"/>
    </row>
    <row r="107" spans="2:24" s="93" customFormat="1" ht="12.95" customHeight="1" x14ac:dyDescent="0.2">
      <c r="B107" s="324" t="s">
        <v>183</v>
      </c>
      <c r="C107" s="92"/>
      <c r="D107" s="92"/>
      <c r="E107" s="92"/>
      <c r="F107" s="92"/>
      <c r="G107" s="224"/>
      <c r="H107" s="92"/>
      <c r="I107" s="92"/>
      <c r="J107" s="217"/>
      <c r="K107" s="217"/>
      <c r="L107" s="217"/>
      <c r="M107" s="217"/>
      <c r="N107" s="425"/>
      <c r="O107" s="538"/>
      <c r="P107" s="117"/>
      <c r="Q107" s="326"/>
      <c r="R107" s="220"/>
      <c r="S107" s="220"/>
      <c r="T107" s="220"/>
      <c r="U107" s="220"/>
    </row>
    <row r="108" spans="2:24" s="93" customFormat="1" ht="12.95" customHeight="1" x14ac:dyDescent="0.2">
      <c r="B108" s="92"/>
      <c r="C108" s="328" t="s">
        <v>6</v>
      </c>
      <c r="D108" s="92"/>
      <c r="E108" s="328" t="s">
        <v>238</v>
      </c>
      <c r="F108" s="92"/>
      <c r="G108" s="224"/>
      <c r="H108" s="92"/>
      <c r="I108" s="92"/>
      <c r="J108" s="372" t="s">
        <v>181</v>
      </c>
      <c r="K108" s="373" t="s">
        <v>180</v>
      </c>
      <c r="L108" s="330" t="s">
        <v>182</v>
      </c>
      <c r="M108" s="499" t="s">
        <v>351</v>
      </c>
      <c r="N108" s="426"/>
      <c r="O108" s="538"/>
      <c r="P108" s="117"/>
      <c r="Q108" s="130" t="s">
        <v>225</v>
      </c>
      <c r="R108" s="220"/>
      <c r="S108" s="220"/>
      <c r="T108" s="220"/>
      <c r="U108" s="220"/>
    </row>
    <row r="109" spans="2:24" s="93" customFormat="1" ht="12.95" customHeight="1" x14ac:dyDescent="0.2">
      <c r="B109" s="92"/>
      <c r="C109" s="680"/>
      <c r="D109" s="681"/>
      <c r="E109" s="674"/>
      <c r="F109" s="675"/>
      <c r="G109" s="675"/>
      <c r="H109" s="675"/>
      <c r="I109" s="676"/>
      <c r="J109" s="378"/>
      <c r="K109" s="341"/>
      <c r="L109" s="580">
        <f t="shared" ref="L109:L115" si="1">J109*K109</f>
        <v>0</v>
      </c>
      <c r="M109" s="503"/>
      <c r="N109" s="426"/>
      <c r="O109" s="831" t="s">
        <v>352</v>
      </c>
      <c r="P109" s="117"/>
      <c r="Q109" s="377" t="s">
        <v>220</v>
      </c>
      <c r="R109" s="220"/>
      <c r="S109" s="220"/>
      <c r="T109" s="220"/>
      <c r="U109" s="220"/>
      <c r="W109" s="116"/>
      <c r="X109" s="116"/>
    </row>
    <row r="110" spans="2:24" s="93" customFormat="1" ht="12.75" customHeight="1" x14ac:dyDescent="0.2">
      <c r="B110" s="92"/>
      <c r="C110" s="680"/>
      <c r="D110" s="681"/>
      <c r="E110" s="674"/>
      <c r="F110" s="675"/>
      <c r="G110" s="675"/>
      <c r="H110" s="675"/>
      <c r="I110" s="676"/>
      <c r="J110" s="378"/>
      <c r="K110" s="341"/>
      <c r="L110" s="580">
        <f t="shared" si="1"/>
        <v>0</v>
      </c>
      <c r="M110" s="503"/>
      <c r="N110" s="827" t="s">
        <v>353</v>
      </c>
      <c r="O110" s="831"/>
      <c r="P110" s="117"/>
      <c r="Q110" s="377" t="s">
        <v>221</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03"/>
      <c r="N111" s="700"/>
      <c r="O111" s="831"/>
      <c r="P111" s="117"/>
      <c r="Q111" s="377" t="s">
        <v>222</v>
      </c>
      <c r="R111" s="220"/>
      <c r="S111" s="220"/>
      <c r="T111" s="220"/>
      <c r="U111" s="220"/>
    </row>
    <row r="112" spans="2:24" s="93" customFormat="1" ht="12.75" customHeight="1" x14ac:dyDescent="0.2">
      <c r="B112" s="92"/>
      <c r="C112" s="680"/>
      <c r="D112" s="681"/>
      <c r="E112" s="674"/>
      <c r="F112" s="675"/>
      <c r="G112" s="675"/>
      <c r="H112" s="675"/>
      <c r="I112" s="676"/>
      <c r="J112" s="378"/>
      <c r="K112" s="341"/>
      <c r="L112" s="580">
        <f t="shared" si="1"/>
        <v>0</v>
      </c>
      <c r="M112" s="503"/>
      <c r="N112" s="700"/>
      <c r="O112" s="831"/>
      <c r="P112" s="117"/>
      <c r="Q112" s="377" t="s">
        <v>223</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03"/>
      <c r="N113" s="700"/>
      <c r="O113" s="831"/>
      <c r="P113" s="117"/>
      <c r="Q113" s="377" t="s">
        <v>224</v>
      </c>
      <c r="R113" s="220"/>
      <c r="S113" s="220"/>
      <c r="T113" s="220"/>
      <c r="U113" s="220"/>
    </row>
    <row r="114" spans="2:21" s="93" customFormat="1" ht="12.95" customHeight="1" x14ac:dyDescent="0.2">
      <c r="B114" s="92"/>
      <c r="C114" s="680"/>
      <c r="D114" s="681"/>
      <c r="E114" s="674"/>
      <c r="F114" s="675"/>
      <c r="G114" s="675"/>
      <c r="H114" s="675"/>
      <c r="I114" s="676"/>
      <c r="J114" s="378"/>
      <c r="K114" s="341"/>
      <c r="L114" s="580">
        <f t="shared" si="1"/>
        <v>0</v>
      </c>
      <c r="M114" s="503"/>
      <c r="N114" s="700"/>
      <c r="O114" s="831"/>
      <c r="P114" s="117"/>
      <c r="Q114" s="377" t="s">
        <v>8</v>
      </c>
      <c r="R114" s="220"/>
      <c r="S114" s="220"/>
      <c r="T114" s="220"/>
      <c r="U114" s="220"/>
    </row>
    <row r="115" spans="2:21" s="93" customFormat="1" ht="12.95" customHeight="1" thickBot="1" x14ac:dyDescent="0.25">
      <c r="B115" s="92"/>
      <c r="C115" s="680"/>
      <c r="D115" s="681"/>
      <c r="E115" s="674"/>
      <c r="F115" s="675"/>
      <c r="G115" s="675"/>
      <c r="H115" s="675"/>
      <c r="I115" s="676"/>
      <c r="J115" s="541"/>
      <c r="K115" s="341"/>
      <c r="L115" s="581">
        <f t="shared" si="1"/>
        <v>0</v>
      </c>
      <c r="M115" s="501"/>
      <c r="N115" s="828"/>
      <c r="O115" s="832"/>
      <c r="P115" s="117"/>
      <c r="R115" s="220"/>
      <c r="S115" s="220"/>
      <c r="T115" s="220"/>
      <c r="U115" s="220"/>
    </row>
    <row r="116" spans="2:21" s="93" customFormat="1" ht="12.95" customHeight="1" thickTop="1" x14ac:dyDescent="0.2">
      <c r="B116" s="92"/>
      <c r="C116" s="677" t="s">
        <v>179</v>
      </c>
      <c r="D116" s="678"/>
      <c r="E116" s="678"/>
      <c r="F116" s="678"/>
      <c r="G116" s="678"/>
      <c r="H116" s="678"/>
      <c r="I116" s="679"/>
      <c r="J116" s="536"/>
      <c r="K116" s="582">
        <f>SUM(K109:K115)</f>
        <v>0</v>
      </c>
      <c r="L116" s="578">
        <f>ROUND(SUM(L109:L115),0)</f>
        <v>0</v>
      </c>
      <c r="M116" s="579">
        <f>L116</f>
        <v>0</v>
      </c>
      <c r="N116" s="591">
        <v>0</v>
      </c>
      <c r="O116" s="592">
        <v>0</v>
      </c>
      <c r="P116" s="117"/>
      <c r="R116" s="220"/>
      <c r="S116" s="220"/>
      <c r="T116" s="220"/>
      <c r="U116" s="220"/>
    </row>
    <row r="117" spans="2:21" s="93" customFormat="1" ht="12.95" customHeight="1" x14ac:dyDescent="0.2">
      <c r="B117" s="92"/>
      <c r="C117" s="369"/>
      <c r="D117" s="412"/>
      <c r="E117" s="412"/>
      <c r="F117" s="412"/>
      <c r="G117" s="412"/>
      <c r="H117" s="412"/>
      <c r="I117" s="412"/>
      <c r="J117" s="414"/>
      <c r="K117" s="542"/>
      <c r="L117" s="413"/>
      <c r="M117" s="413"/>
      <c r="N117" s="376" t="str">
        <f>IF(N116=0,IF(L116=0,"","nouveau coût"),(L116-N116)/N116)</f>
        <v/>
      </c>
      <c r="O117" s="325" t="str">
        <f>IF(O116=0,"",(K116-O116)/O116)</f>
        <v/>
      </c>
      <c r="P117" s="117"/>
      <c r="R117" s="220"/>
      <c r="S117" s="220"/>
      <c r="T117" s="220"/>
      <c r="U117" s="220"/>
    </row>
    <row r="118" spans="2:21" s="93" customFormat="1" ht="12.95" customHeight="1" x14ac:dyDescent="0.2">
      <c r="B118" s="92"/>
      <c r="C118" s="369"/>
      <c r="D118" s="412"/>
      <c r="E118" s="412"/>
      <c r="F118" s="412"/>
      <c r="G118" s="412"/>
      <c r="H118" s="412"/>
      <c r="I118" s="412"/>
      <c r="J118" s="415"/>
      <c r="K118" s="376"/>
      <c r="L118" s="413"/>
      <c r="M118" s="413"/>
      <c r="N118" s="827" t="s">
        <v>353</v>
      </c>
      <c r="O118" s="829" t="s">
        <v>241</v>
      </c>
      <c r="P118" s="117"/>
      <c r="R118" s="220"/>
      <c r="S118" s="220"/>
      <c r="T118" s="220"/>
      <c r="U118" s="220"/>
    </row>
    <row r="119" spans="2:21" s="93" customFormat="1" ht="12.95" customHeight="1" x14ac:dyDescent="0.2">
      <c r="B119" s="324" t="s">
        <v>184</v>
      </c>
      <c r="C119" s="92"/>
      <c r="D119" s="92"/>
      <c r="E119" s="92"/>
      <c r="F119" s="92"/>
      <c r="G119" s="224"/>
      <c r="H119" s="92"/>
      <c r="I119" s="92"/>
      <c r="J119" s="217"/>
      <c r="K119" s="217"/>
      <c r="L119" s="217"/>
      <c r="M119" s="217"/>
      <c r="N119" s="700"/>
      <c r="O119" s="830"/>
      <c r="P119" s="117"/>
      <c r="Q119" s="326"/>
      <c r="R119" s="220"/>
      <c r="S119" s="220"/>
      <c r="T119" s="220"/>
      <c r="U119" s="220"/>
    </row>
    <row r="120" spans="2:21" s="93" customFormat="1" ht="12.95" customHeight="1" x14ac:dyDescent="0.2">
      <c r="B120" s="92"/>
      <c r="C120" s="328" t="s">
        <v>6</v>
      </c>
      <c r="D120" s="92"/>
      <c r="E120" s="328" t="s">
        <v>238</v>
      </c>
      <c r="F120" s="92"/>
      <c r="G120" s="224"/>
      <c r="H120" s="92"/>
      <c r="I120" s="92"/>
      <c r="J120" s="372" t="s">
        <v>181</v>
      </c>
      <c r="K120" s="373" t="s">
        <v>180</v>
      </c>
      <c r="L120" s="330" t="s">
        <v>182</v>
      </c>
      <c r="M120" s="499" t="s">
        <v>351</v>
      </c>
      <c r="N120" s="700"/>
      <c r="O120" s="830"/>
      <c r="P120" s="117"/>
      <c r="Q120" s="326"/>
      <c r="R120" s="13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03"/>
      <c r="N121" s="700"/>
      <c r="O121" s="830"/>
      <c r="P121" s="117"/>
      <c r="Q121" s="326"/>
      <c r="R121" s="220"/>
      <c r="S121" s="220"/>
      <c r="T121" s="220"/>
      <c r="U121" s="220"/>
    </row>
    <row r="122" spans="2:21" s="93" customFormat="1" ht="12.95" customHeight="1" x14ac:dyDescent="0.2">
      <c r="B122" s="92"/>
      <c r="C122" s="680"/>
      <c r="D122" s="681"/>
      <c r="E122" s="674"/>
      <c r="F122" s="675"/>
      <c r="G122" s="675"/>
      <c r="H122" s="675"/>
      <c r="I122" s="676"/>
      <c r="J122" s="338"/>
      <c r="K122" s="341"/>
      <c r="L122" s="580">
        <f>J122*K122</f>
        <v>0</v>
      </c>
      <c r="M122" s="503"/>
      <c r="N122" s="700"/>
      <c r="O122" s="830"/>
      <c r="P122" s="117"/>
      <c r="Q122" s="326"/>
      <c r="R122" s="220"/>
      <c r="S122" s="220"/>
      <c r="T122" s="220"/>
      <c r="U122" s="220"/>
    </row>
    <row r="123" spans="2:21" s="93" customFormat="1" ht="12.95" customHeight="1" thickBot="1" x14ac:dyDescent="0.25">
      <c r="B123" s="92"/>
      <c r="C123" s="680"/>
      <c r="D123" s="681"/>
      <c r="E123" s="674"/>
      <c r="F123" s="675"/>
      <c r="G123" s="675"/>
      <c r="H123" s="675"/>
      <c r="I123" s="676"/>
      <c r="J123" s="338"/>
      <c r="K123" s="341"/>
      <c r="L123" s="581">
        <f>J123*K123</f>
        <v>0</v>
      </c>
      <c r="M123" s="501"/>
      <c r="N123" s="828"/>
      <c r="O123" s="830"/>
      <c r="P123" s="117"/>
      <c r="Q123" s="326"/>
      <c r="R123" s="220"/>
      <c r="S123" s="220"/>
      <c r="T123" s="220"/>
      <c r="U123" s="220"/>
    </row>
    <row r="124" spans="2:21" s="93" customFormat="1" ht="12.75" customHeight="1" thickTop="1" x14ac:dyDescent="0.2">
      <c r="B124" s="92"/>
      <c r="C124" s="677" t="s">
        <v>179</v>
      </c>
      <c r="D124" s="678"/>
      <c r="E124" s="678"/>
      <c r="F124" s="678"/>
      <c r="G124" s="678"/>
      <c r="H124" s="678"/>
      <c r="I124" s="679"/>
      <c r="J124" s="217"/>
      <c r="K124" s="582">
        <f>SUM(K121:K123)</f>
        <v>0</v>
      </c>
      <c r="L124" s="578">
        <f>ROUND(SUM(L121:L123),0)</f>
        <v>0</v>
      </c>
      <c r="M124" s="579">
        <v>0</v>
      </c>
      <c r="N124" s="591">
        <v>0</v>
      </c>
      <c r="O124" s="592">
        <v>0</v>
      </c>
      <c r="P124" s="117"/>
      <c r="Q124" s="326"/>
      <c r="R124" s="220"/>
      <c r="S124" s="220"/>
      <c r="T124" s="220"/>
      <c r="U124" s="220"/>
    </row>
    <row r="125" spans="2:21" s="93" customFormat="1" ht="12.75" customHeight="1" x14ac:dyDescent="0.2">
      <c r="B125" s="92"/>
      <c r="C125" s="369"/>
      <c r="D125" s="412"/>
      <c r="E125" s="412"/>
      <c r="F125" s="412"/>
      <c r="G125" s="412"/>
      <c r="H125" s="412"/>
      <c r="I125" s="412"/>
      <c r="J125" s="414"/>
      <c r="K125" s="542"/>
      <c r="L125" s="413"/>
      <c r="M125" s="413"/>
      <c r="N125" s="376" t="str">
        <f>IF(N124=0,IF(L124=0,"","nouveau coût"),(L124-N124)/N124)</f>
        <v/>
      </c>
      <c r="O125" s="325" t="str">
        <f>IF(O124=0,"",(K124-O124)/O124)</f>
        <v/>
      </c>
      <c r="P125" s="117"/>
      <c r="Q125" s="326"/>
      <c r="R125" s="220"/>
      <c r="S125" s="220"/>
      <c r="T125" s="220"/>
      <c r="U125" s="220"/>
    </row>
    <row r="126" spans="2:21" s="93" customFormat="1" ht="12.75" customHeight="1" x14ac:dyDescent="0.2">
      <c r="B126" s="92"/>
      <c r="C126" s="369"/>
      <c r="D126" s="412"/>
      <c r="E126" s="412"/>
      <c r="F126" s="412"/>
      <c r="G126" s="412"/>
      <c r="H126" s="412"/>
      <c r="I126" s="412"/>
      <c r="J126" s="415"/>
      <c r="K126" s="376"/>
      <c r="L126" s="413"/>
      <c r="M126" s="413"/>
      <c r="N126" s="427"/>
      <c r="O126" s="538"/>
      <c r="P126" s="117"/>
      <c r="Q126" s="326"/>
      <c r="R126" s="220"/>
      <c r="S126" s="220"/>
      <c r="T126" s="220"/>
      <c r="U126" s="220"/>
    </row>
    <row r="127" spans="2:21" s="93" customFormat="1" ht="12.95" customHeight="1" x14ac:dyDescent="0.2">
      <c r="B127" s="324" t="s">
        <v>7</v>
      </c>
      <c r="C127" s="92"/>
      <c r="D127" s="92"/>
      <c r="E127" s="92"/>
      <c r="F127" s="92"/>
      <c r="G127" s="224"/>
      <c r="H127" s="92"/>
      <c r="I127" s="92"/>
      <c r="J127" s="217"/>
      <c r="K127" s="217"/>
      <c r="L127" s="217"/>
      <c r="M127" s="217"/>
      <c r="N127" s="827" t="s">
        <v>353</v>
      </c>
      <c r="O127" s="538"/>
      <c r="P127" s="117"/>
      <c r="Q127" s="326"/>
      <c r="R127" s="220"/>
      <c r="S127" s="220"/>
      <c r="T127" s="220"/>
      <c r="U127" s="220"/>
    </row>
    <row r="128" spans="2:21" s="93" customFormat="1" ht="12.95" customHeight="1" x14ac:dyDescent="0.2">
      <c r="B128" s="92"/>
      <c r="C128" s="328" t="s">
        <v>4</v>
      </c>
      <c r="D128" s="92"/>
      <c r="E128" s="92"/>
      <c r="F128" s="92"/>
      <c r="G128" s="224"/>
      <c r="H128" s="92"/>
      <c r="I128" s="92"/>
      <c r="J128" s="217"/>
      <c r="K128" s="217"/>
      <c r="L128" s="329" t="s">
        <v>182</v>
      </c>
      <c r="M128" s="499" t="s">
        <v>351</v>
      </c>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503"/>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503"/>
      <c r="N130" s="700"/>
      <c r="O130" s="538"/>
      <c r="P130" s="117"/>
      <c r="Q130" s="326"/>
      <c r="R130" s="220"/>
      <c r="S130" s="220"/>
      <c r="T130" s="220"/>
      <c r="U130" s="220"/>
    </row>
    <row r="131" spans="2:21" s="93" customFormat="1" ht="12.95" customHeight="1" x14ac:dyDescent="0.2">
      <c r="B131" s="92"/>
      <c r="C131" s="344"/>
      <c r="D131" s="345"/>
      <c r="E131" s="345"/>
      <c r="F131" s="345"/>
      <c r="G131" s="345"/>
      <c r="H131" s="345"/>
      <c r="I131" s="337"/>
      <c r="J131" s="217"/>
      <c r="K131" s="217"/>
      <c r="L131" s="339"/>
      <c r="M131" s="503"/>
      <c r="N131" s="700"/>
      <c r="O131" s="538"/>
      <c r="P131" s="117"/>
      <c r="Q131" s="326"/>
      <c r="R131" s="220"/>
      <c r="S131" s="220"/>
      <c r="T131" s="220"/>
      <c r="U131" s="220"/>
    </row>
    <row r="132" spans="2:21" s="93" customFormat="1" ht="12.95" customHeight="1" thickBot="1" x14ac:dyDescent="0.25">
      <c r="B132" s="92"/>
      <c r="C132" s="346"/>
      <c r="D132" s="347"/>
      <c r="E132" s="347"/>
      <c r="F132" s="347"/>
      <c r="G132" s="347"/>
      <c r="H132" s="347"/>
      <c r="I132" s="348"/>
      <c r="J132" s="217"/>
      <c r="K132" s="217"/>
      <c r="L132" s="340"/>
      <c r="M132" s="501"/>
      <c r="N132" s="828"/>
      <c r="O132" s="538"/>
      <c r="P132" s="117"/>
      <c r="Q132" s="326"/>
      <c r="R132" s="220"/>
      <c r="S132" s="220"/>
      <c r="T132" s="220"/>
      <c r="U132" s="220"/>
    </row>
    <row r="133" spans="2:21" s="93" customFormat="1" ht="12.95" customHeight="1" thickTop="1" x14ac:dyDescent="0.2">
      <c r="B133" s="92"/>
      <c r="C133" s="349" t="s">
        <v>179</v>
      </c>
      <c r="D133" s="350"/>
      <c r="E133" s="350"/>
      <c r="F133" s="350"/>
      <c r="G133" s="350"/>
      <c r="H133" s="350"/>
      <c r="I133" s="351"/>
      <c r="J133" s="217"/>
      <c r="K133" s="217"/>
      <c r="L133" s="578">
        <f>ROUND(SUM(L129:L132),0)</f>
        <v>0</v>
      </c>
      <c r="M133" s="579">
        <f>L133</f>
        <v>0</v>
      </c>
      <c r="N133" s="594">
        <v>0</v>
      </c>
      <c r="O133" s="538"/>
      <c r="P133" s="117"/>
      <c r="Q133" s="326"/>
      <c r="R133" s="220"/>
      <c r="S133" s="220"/>
      <c r="T133" s="220"/>
      <c r="U133" s="220"/>
    </row>
    <row r="134" spans="2:21" s="93" customFormat="1" ht="12.95" customHeight="1" x14ac:dyDescent="0.2">
      <c r="B134" s="92"/>
      <c r="C134" s="369"/>
      <c r="D134" s="369"/>
      <c r="E134" s="369"/>
      <c r="F134" s="369"/>
      <c r="G134" s="369"/>
      <c r="H134" s="369"/>
      <c r="I134" s="369"/>
      <c r="J134" s="217"/>
      <c r="K134" s="217"/>
      <c r="L134" s="413"/>
      <c r="M134" s="413"/>
      <c r="N134" s="376" t="str">
        <f>IF(N133=0,IF(L133=0,"","nouveau coût"),(L133-N133)/N133)</f>
        <v/>
      </c>
      <c r="O134" s="325"/>
      <c r="P134" s="117"/>
      <c r="Q134" s="326"/>
      <c r="R134" s="220"/>
      <c r="S134" s="220"/>
      <c r="T134" s="220"/>
      <c r="U134" s="220"/>
    </row>
    <row r="135" spans="2:21" s="93" customFormat="1" ht="12.95" customHeight="1" x14ac:dyDescent="0.2">
      <c r="B135" s="324" t="s">
        <v>190</v>
      </c>
      <c r="C135" s="92"/>
      <c r="D135" s="92"/>
      <c r="E135" s="92"/>
      <c r="F135" s="92"/>
      <c r="G135" s="224"/>
      <c r="H135" s="92"/>
      <c r="I135" s="92"/>
      <c r="J135" s="217"/>
      <c r="K135" s="217"/>
      <c r="L135" s="217"/>
      <c r="M135" s="217"/>
      <c r="N135" s="823" t="s">
        <v>354</v>
      </c>
      <c r="O135" s="538"/>
      <c r="P135" s="117"/>
      <c r="Q135" s="326"/>
      <c r="R135" s="220"/>
      <c r="S135" s="220"/>
      <c r="T135" s="220"/>
      <c r="U135" s="220"/>
    </row>
    <row r="136" spans="2:21" s="93" customFormat="1" ht="12.95" customHeight="1" x14ac:dyDescent="0.2">
      <c r="B136" s="92"/>
      <c r="C136" s="328" t="s">
        <v>4</v>
      </c>
      <c r="D136" s="92"/>
      <c r="E136" s="92"/>
      <c r="F136" s="92"/>
      <c r="G136" s="224"/>
      <c r="H136" s="92"/>
      <c r="I136" s="92"/>
      <c r="J136" s="217"/>
      <c r="K136" s="217"/>
      <c r="L136" s="329" t="s">
        <v>182</v>
      </c>
      <c r="M136" s="499" t="s">
        <v>351</v>
      </c>
      <c r="N136" s="824"/>
      <c r="O136" s="538"/>
      <c r="P136" s="117"/>
      <c r="Q136" s="326"/>
      <c r="R136" s="220"/>
      <c r="S136" s="220"/>
      <c r="T136" s="220"/>
      <c r="U136" s="220"/>
    </row>
    <row r="137" spans="2:21" s="93" customFormat="1" ht="12.95" customHeight="1" x14ac:dyDescent="0.2">
      <c r="B137" s="92"/>
      <c r="C137" s="444" t="s">
        <v>205</v>
      </c>
      <c r="D137" s="445"/>
      <c r="E137" s="445"/>
      <c r="F137" s="445"/>
      <c r="G137" s="445"/>
      <c r="H137" s="445"/>
      <c r="I137" s="446"/>
      <c r="J137" s="217"/>
      <c r="K137" s="217"/>
      <c r="L137" s="339"/>
      <c r="M137" s="503"/>
      <c r="N137" s="824"/>
      <c r="O137" s="538"/>
      <c r="P137" s="117"/>
      <c r="Q137" s="326"/>
      <c r="R137" s="220"/>
      <c r="S137" s="220"/>
      <c r="T137" s="220"/>
      <c r="U137" s="220"/>
    </row>
    <row r="138" spans="2:21" s="93" customFormat="1" ht="12.95" customHeight="1" x14ac:dyDescent="0.2">
      <c r="B138" s="92"/>
      <c r="C138" s="444" t="s">
        <v>226</v>
      </c>
      <c r="D138" s="445"/>
      <c r="E138" s="445"/>
      <c r="F138" s="445"/>
      <c r="G138" s="445"/>
      <c r="H138" s="445"/>
      <c r="I138" s="446"/>
      <c r="J138" s="217"/>
      <c r="K138" s="217"/>
      <c r="L138" s="339"/>
      <c r="M138" s="503"/>
      <c r="N138" s="824"/>
      <c r="O138" s="538"/>
      <c r="P138" s="117"/>
      <c r="Q138" s="326"/>
      <c r="R138" s="220"/>
      <c r="S138" s="220"/>
      <c r="T138" s="220"/>
      <c r="U138" s="220"/>
    </row>
    <row r="139" spans="2:21" s="93" customFormat="1" ht="12.95" customHeight="1" thickBot="1" x14ac:dyDescent="0.25">
      <c r="B139" s="92"/>
      <c r="C139" s="447" t="s">
        <v>204</v>
      </c>
      <c r="D139" s="448"/>
      <c r="E139" s="448"/>
      <c r="F139" s="448"/>
      <c r="G139" s="448"/>
      <c r="H139" s="448"/>
      <c r="I139" s="449"/>
      <c r="J139" s="217"/>
      <c r="K139" s="217"/>
      <c r="L139" s="340"/>
      <c r="M139" s="501"/>
      <c r="N139" s="825"/>
      <c r="O139" s="538"/>
      <c r="P139" s="117"/>
      <c r="Q139" s="326"/>
      <c r="R139" s="220"/>
      <c r="S139" s="220"/>
      <c r="T139" s="220"/>
      <c r="U139" s="220"/>
    </row>
    <row r="140" spans="2:21" s="93" customFormat="1" ht="12.95" customHeight="1" thickTop="1" x14ac:dyDescent="0.2">
      <c r="B140" s="92"/>
      <c r="C140" s="349" t="s">
        <v>179</v>
      </c>
      <c r="D140" s="350"/>
      <c r="E140" s="350"/>
      <c r="F140" s="350"/>
      <c r="G140" s="350"/>
      <c r="H140" s="350"/>
      <c r="I140" s="351"/>
      <c r="J140" s="217"/>
      <c r="K140" s="217"/>
      <c r="L140" s="578">
        <f>ROUND(SUM(L137:L139),0)</f>
        <v>0</v>
      </c>
      <c r="M140" s="579">
        <f>L140</f>
        <v>0</v>
      </c>
      <c r="N140" s="594">
        <v>0</v>
      </c>
      <c r="O140" s="538"/>
      <c r="P140" s="117"/>
      <c r="Q140" s="326"/>
      <c r="R140" s="220"/>
      <c r="S140" s="220"/>
      <c r="T140" s="220"/>
      <c r="U140" s="220"/>
    </row>
    <row r="141" spans="2:21" s="93" customFormat="1" ht="12.95" customHeight="1" x14ac:dyDescent="0.2">
      <c r="B141" s="92"/>
      <c r="C141" s="369"/>
      <c r="D141" s="369"/>
      <c r="E141" s="369"/>
      <c r="F141" s="369"/>
      <c r="G141" s="369"/>
      <c r="H141" s="369"/>
      <c r="I141" s="369"/>
      <c r="J141" s="217"/>
      <c r="K141" s="217"/>
      <c r="L141" s="413"/>
      <c r="M141" s="413"/>
      <c r="N141" s="376" t="str">
        <f>IF(N140=0,IF(L140=0,"","nouveau coût"),(L140-N140)/N140)</f>
        <v/>
      </c>
      <c r="O141" s="325"/>
      <c r="P141" s="117"/>
      <c r="Q141" s="326"/>
      <c r="R141" s="220"/>
      <c r="S141" s="220"/>
      <c r="T141" s="220"/>
      <c r="U141" s="220"/>
    </row>
    <row r="142" spans="2:21" s="93" customFormat="1" ht="12.95" customHeight="1" x14ac:dyDescent="0.2">
      <c r="B142" s="324" t="s">
        <v>236</v>
      </c>
      <c r="C142" s="92"/>
      <c r="D142" s="92"/>
      <c r="E142" s="92"/>
      <c r="F142" s="92"/>
      <c r="G142" s="224"/>
      <c r="H142" s="92"/>
      <c r="I142" s="92"/>
      <c r="J142" s="217"/>
      <c r="K142" s="217"/>
      <c r="L142" s="217"/>
      <c r="M142" s="217"/>
      <c r="N142" s="425"/>
      <c r="O142" s="538"/>
      <c r="P142" s="117"/>
      <c r="Q142" s="326"/>
      <c r="R142" s="220"/>
      <c r="S142" s="220"/>
      <c r="T142" s="220"/>
      <c r="U142" s="220"/>
    </row>
    <row r="143" spans="2:21" s="93" customFormat="1" ht="12.95" customHeight="1" x14ac:dyDescent="0.2">
      <c r="B143" s="92"/>
      <c r="C143" s="328" t="s">
        <v>4</v>
      </c>
      <c r="D143" s="92"/>
      <c r="E143" s="92"/>
      <c r="F143" s="92"/>
      <c r="G143" s="224"/>
      <c r="H143" s="92"/>
      <c r="I143" s="92"/>
      <c r="J143" s="217"/>
      <c r="K143" s="217"/>
      <c r="L143" s="329" t="s">
        <v>182</v>
      </c>
      <c r="M143" s="499" t="s">
        <v>351</v>
      </c>
      <c r="N143" s="827" t="s">
        <v>353</v>
      </c>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503"/>
      <c r="N144" s="700"/>
      <c r="O144" s="538"/>
      <c r="P144" s="117"/>
      <c r="Q144" s="326"/>
      <c r="R144" s="220"/>
      <c r="S144" s="220"/>
      <c r="T144" s="220"/>
      <c r="U144" s="220"/>
    </row>
    <row r="145" spans="2:21" s="93" customFormat="1" ht="12.95" customHeight="1" x14ac:dyDescent="0.2">
      <c r="B145" s="92"/>
      <c r="C145" s="344"/>
      <c r="D145" s="345"/>
      <c r="E145" s="345"/>
      <c r="F145" s="345"/>
      <c r="G145" s="345"/>
      <c r="H145" s="345"/>
      <c r="I145" s="337"/>
      <c r="J145" s="217"/>
      <c r="K145" s="217"/>
      <c r="L145" s="339"/>
      <c r="M145" s="503"/>
      <c r="N145" s="700"/>
      <c r="O145" s="538"/>
      <c r="P145" s="117"/>
      <c r="Q145" s="326"/>
      <c r="R145" s="220"/>
      <c r="S145" s="220"/>
      <c r="T145" s="220"/>
      <c r="U145" s="220"/>
    </row>
    <row r="146" spans="2:21" s="93" customFormat="1" ht="12.95" customHeight="1" x14ac:dyDescent="0.2">
      <c r="B146" s="92"/>
      <c r="C146" s="344"/>
      <c r="D146" s="345"/>
      <c r="E146" s="345"/>
      <c r="F146" s="345"/>
      <c r="G146" s="345"/>
      <c r="H146" s="345"/>
      <c r="I146" s="337"/>
      <c r="J146" s="217"/>
      <c r="K146" s="217"/>
      <c r="L146" s="339"/>
      <c r="M146" s="503"/>
      <c r="N146" s="700"/>
      <c r="O146" s="538"/>
      <c r="P146" s="117"/>
      <c r="Q146" s="326"/>
      <c r="R146" s="220"/>
      <c r="S146" s="220"/>
      <c r="T146" s="220"/>
      <c r="U146" s="220"/>
    </row>
    <row r="147" spans="2:21" s="93" customFormat="1" ht="12.95" customHeight="1" x14ac:dyDescent="0.2">
      <c r="B147" s="92"/>
      <c r="C147" s="344"/>
      <c r="D147" s="345"/>
      <c r="E147" s="345"/>
      <c r="F147" s="345"/>
      <c r="G147" s="345"/>
      <c r="H147" s="345"/>
      <c r="I147" s="337"/>
      <c r="J147" s="217"/>
      <c r="K147" s="217"/>
      <c r="L147" s="339"/>
      <c r="M147" s="503"/>
      <c r="N147" s="700"/>
      <c r="O147" s="538"/>
      <c r="P147" s="117"/>
      <c r="Q147" s="326"/>
      <c r="R147" s="220"/>
      <c r="S147" s="220"/>
      <c r="T147" s="220"/>
      <c r="U147" s="220"/>
    </row>
    <row r="148" spans="2:21" s="93" customFormat="1" ht="12.95" customHeight="1" thickBot="1" x14ac:dyDescent="0.25">
      <c r="B148" s="92"/>
      <c r="C148" s="346"/>
      <c r="D148" s="347"/>
      <c r="E148" s="347"/>
      <c r="F148" s="347"/>
      <c r="G148" s="347"/>
      <c r="H148" s="347"/>
      <c r="I148" s="348"/>
      <c r="J148" s="217"/>
      <c r="K148" s="217"/>
      <c r="L148" s="340"/>
      <c r="M148" s="501"/>
      <c r="N148" s="828"/>
      <c r="O148" s="538"/>
      <c r="P148" s="117"/>
      <c r="Q148" s="326"/>
      <c r="R148" s="220"/>
      <c r="S148" s="220"/>
      <c r="T148" s="220"/>
      <c r="U148" s="220"/>
    </row>
    <row r="149" spans="2:21" s="93" customFormat="1" ht="12.95" customHeight="1" thickTop="1" x14ac:dyDescent="0.2">
      <c r="B149" s="92"/>
      <c r="C149" s="349" t="s">
        <v>179</v>
      </c>
      <c r="D149" s="350"/>
      <c r="E149" s="350"/>
      <c r="F149" s="350"/>
      <c r="G149" s="350"/>
      <c r="H149" s="350"/>
      <c r="I149" s="351"/>
      <c r="J149" s="217"/>
      <c r="K149" s="217"/>
      <c r="L149" s="578">
        <f>ROUND(SUM(L144:L148),0)</f>
        <v>0</v>
      </c>
      <c r="M149" s="579">
        <f>L149</f>
        <v>0</v>
      </c>
      <c r="N149" s="594">
        <v>0</v>
      </c>
      <c r="O149" s="538"/>
      <c r="P149" s="117"/>
      <c r="Q149" s="326"/>
      <c r="R149" s="220"/>
      <c r="S149" s="220"/>
      <c r="T149" s="220"/>
      <c r="U149" s="220"/>
    </row>
    <row r="150" spans="2:21" s="93" customFormat="1" ht="12.95" customHeight="1" x14ac:dyDescent="0.2">
      <c r="B150" s="92"/>
      <c r="C150" s="369"/>
      <c r="D150" s="369"/>
      <c r="E150" s="369"/>
      <c r="F150" s="369"/>
      <c r="G150" s="369"/>
      <c r="H150" s="369"/>
      <c r="I150" s="369"/>
      <c r="J150" s="217"/>
      <c r="K150" s="217"/>
      <c r="L150" s="413"/>
      <c r="M150" s="413"/>
      <c r="N150" s="376" t="str">
        <f>IF(N149=0,IF(L149=0,"","nouveau coût"),(L149-N149)/N149)</f>
        <v/>
      </c>
      <c r="O150" s="325"/>
      <c r="P150" s="117"/>
      <c r="Q150" s="326"/>
      <c r="R150" s="220"/>
      <c r="S150" s="220"/>
      <c r="T150" s="220"/>
      <c r="U150" s="220"/>
    </row>
    <row r="151" spans="2:21" s="93" customFormat="1" ht="12.95" customHeight="1" x14ac:dyDescent="0.2">
      <c r="B151" s="324" t="s">
        <v>191</v>
      </c>
      <c r="C151" s="92"/>
      <c r="D151" s="92"/>
      <c r="E151" s="92"/>
      <c r="F151" s="92"/>
      <c r="G151" s="224"/>
      <c r="H151" s="92"/>
      <c r="I151" s="92"/>
      <c r="J151" s="217"/>
      <c r="K151" s="217"/>
      <c r="L151" s="305"/>
      <c r="M151" s="305"/>
      <c r="N151" s="827" t="s">
        <v>353</v>
      </c>
      <c r="O151" s="538"/>
      <c r="P151" s="117"/>
      <c r="Q151" s="326"/>
      <c r="R151" s="220"/>
      <c r="S151" s="220"/>
      <c r="T151" s="220"/>
      <c r="U151" s="220"/>
    </row>
    <row r="152" spans="2:21" s="93" customFormat="1" ht="12.95" customHeight="1" x14ac:dyDescent="0.2">
      <c r="B152" s="92"/>
      <c r="C152" s="328" t="s">
        <v>4</v>
      </c>
      <c r="D152" s="92"/>
      <c r="E152" s="92"/>
      <c r="F152" s="92"/>
      <c r="G152" s="224"/>
      <c r="H152" s="92"/>
      <c r="I152" s="92"/>
      <c r="J152" s="367" t="s">
        <v>206</v>
      </c>
      <c r="K152" s="367" t="s">
        <v>207</v>
      </c>
      <c r="L152" s="329" t="s">
        <v>182</v>
      </c>
      <c r="M152" s="499" t="s">
        <v>351</v>
      </c>
      <c r="N152" s="700"/>
      <c r="O152" s="538"/>
      <c r="P152" s="117"/>
      <c r="Q152" s="326"/>
      <c r="R152" s="220"/>
      <c r="S152" s="220"/>
      <c r="T152" s="220"/>
      <c r="U152" s="220"/>
    </row>
    <row r="153" spans="2:21" s="93" customFormat="1" ht="12.95" customHeight="1" x14ac:dyDescent="0.2">
      <c r="B153" s="92"/>
      <c r="C153" s="344"/>
      <c r="D153" s="345"/>
      <c r="E153" s="345"/>
      <c r="F153" s="345"/>
      <c r="G153" s="345"/>
      <c r="H153" s="345"/>
      <c r="I153" s="337"/>
      <c r="J153" s="338"/>
      <c r="K153" s="339"/>
      <c r="L153" s="583">
        <f>J153*K153</f>
        <v>0</v>
      </c>
      <c r="M153" s="502"/>
      <c r="N153" s="700"/>
      <c r="O153" s="538"/>
      <c r="P153" s="117"/>
      <c r="Q153" s="326"/>
      <c r="R153" s="220"/>
      <c r="S153" s="220"/>
      <c r="T153" s="220"/>
      <c r="U153" s="220"/>
    </row>
    <row r="154" spans="2:21" s="93" customFormat="1" ht="12.95" customHeight="1" x14ac:dyDescent="0.2">
      <c r="B154" s="92"/>
      <c r="C154" s="344"/>
      <c r="D154" s="345"/>
      <c r="E154" s="345"/>
      <c r="F154" s="345"/>
      <c r="G154" s="345"/>
      <c r="H154" s="345"/>
      <c r="I154" s="337"/>
      <c r="J154" s="338"/>
      <c r="K154" s="339"/>
      <c r="L154" s="583">
        <f>J154*K154</f>
        <v>0</v>
      </c>
      <c r="M154" s="502"/>
      <c r="N154" s="700"/>
      <c r="O154" s="538"/>
      <c r="P154" s="117"/>
      <c r="Q154" s="326"/>
      <c r="R154" s="220"/>
      <c r="S154" s="220"/>
      <c r="T154" s="220"/>
      <c r="U154" s="220"/>
    </row>
    <row r="155" spans="2:21" s="93" customFormat="1" ht="12.95" customHeight="1" x14ac:dyDescent="0.2">
      <c r="B155" s="92"/>
      <c r="C155" s="344"/>
      <c r="D155" s="345"/>
      <c r="E155" s="345"/>
      <c r="F155" s="345"/>
      <c r="G155" s="345"/>
      <c r="H155" s="345"/>
      <c r="I155" s="337"/>
      <c r="J155" s="217"/>
      <c r="K155" s="217"/>
      <c r="L155" s="339"/>
      <c r="M155" s="503"/>
      <c r="N155" s="700"/>
      <c r="O155" s="538"/>
      <c r="P155" s="117"/>
      <c r="Q155" s="326"/>
      <c r="R155" s="220"/>
      <c r="S155" s="220"/>
      <c r="T155" s="220"/>
      <c r="U155" s="220"/>
    </row>
    <row r="156" spans="2:21" s="93" customFormat="1" ht="12.95" customHeight="1" thickBot="1" x14ac:dyDescent="0.25">
      <c r="B156" s="92"/>
      <c r="C156" s="346"/>
      <c r="D156" s="347"/>
      <c r="E156" s="347"/>
      <c r="F156" s="347"/>
      <c r="G156" s="347"/>
      <c r="H156" s="347"/>
      <c r="I156" s="348"/>
      <c r="J156" s="217"/>
      <c r="K156" s="217"/>
      <c r="L156" s="340"/>
      <c r="M156" s="501"/>
      <c r="N156" s="828"/>
      <c r="O156" s="538"/>
      <c r="P156" s="117"/>
      <c r="Q156" s="326"/>
      <c r="R156" s="220"/>
      <c r="S156" s="220"/>
      <c r="T156" s="220"/>
      <c r="U156" s="220"/>
    </row>
    <row r="157" spans="2:21" s="93" customFormat="1" ht="12.95" customHeight="1" thickTop="1" x14ac:dyDescent="0.2">
      <c r="B157" s="92"/>
      <c r="C157" s="349" t="s">
        <v>179</v>
      </c>
      <c r="D157" s="350"/>
      <c r="E157" s="350"/>
      <c r="F157" s="350"/>
      <c r="G157" s="350"/>
      <c r="H157" s="350"/>
      <c r="I157" s="351"/>
      <c r="J157" s="217"/>
      <c r="K157" s="217"/>
      <c r="L157" s="578">
        <f>ROUND(SUM(L153:L156),0)</f>
        <v>0</v>
      </c>
      <c r="M157" s="579">
        <f>L157</f>
        <v>0</v>
      </c>
      <c r="N157" s="594">
        <v>0</v>
      </c>
      <c r="O157" s="538"/>
      <c r="P157" s="117"/>
      <c r="Q157" s="326"/>
      <c r="R157" s="220"/>
      <c r="S157" s="220"/>
      <c r="T157" s="220"/>
      <c r="U157" s="220"/>
    </row>
    <row r="158" spans="2:21" s="93" customFormat="1" ht="12.95" customHeight="1" x14ac:dyDescent="0.2">
      <c r="B158" s="92"/>
      <c r="C158" s="369"/>
      <c r="D158" s="369"/>
      <c r="E158" s="369"/>
      <c r="F158" s="369"/>
      <c r="G158" s="369"/>
      <c r="H158" s="369"/>
      <c r="I158" s="369"/>
      <c r="J158" s="217"/>
      <c r="K158" s="217"/>
      <c r="L158" s="413"/>
      <c r="M158" s="413"/>
      <c r="N158" s="376" t="str">
        <f>IF(N157=0,IF(L157=0,"","nouveau coût"),(L157-N157)/N157)</f>
        <v/>
      </c>
      <c r="O158" s="325"/>
      <c r="P158" s="130" t="s">
        <v>245</v>
      </c>
      <c r="Q158" s="326"/>
      <c r="R158" s="220"/>
      <c r="S158" s="220"/>
      <c r="T158" s="220"/>
      <c r="U158" s="220"/>
    </row>
    <row r="159" spans="2:21" s="93" customFormat="1" ht="12.95" customHeight="1" x14ac:dyDescent="0.2">
      <c r="B159" s="324" t="s">
        <v>208</v>
      </c>
      <c r="C159" s="92"/>
      <c r="D159" s="92"/>
      <c r="E159" s="92"/>
      <c r="F159" s="92"/>
      <c r="G159" s="224"/>
      <c r="H159" s="92"/>
      <c r="I159" s="92"/>
      <c r="J159" s="217"/>
      <c r="K159" s="217"/>
      <c r="L159" s="305"/>
      <c r="M159" s="305"/>
      <c r="N159" s="823" t="s">
        <v>355</v>
      </c>
      <c r="O159" s="538"/>
      <c r="P159" s="117"/>
      <c r="Q159" s="326"/>
      <c r="R159" s="220"/>
      <c r="S159" s="220"/>
      <c r="T159" s="220"/>
      <c r="U159" s="220"/>
    </row>
    <row r="160" spans="2:21" s="93" customFormat="1" ht="12.95" customHeight="1" x14ac:dyDescent="0.2">
      <c r="B160" s="92"/>
      <c r="C160" s="328" t="s">
        <v>4</v>
      </c>
      <c r="D160" s="92"/>
      <c r="E160" s="92"/>
      <c r="F160" s="92"/>
      <c r="G160" s="224"/>
      <c r="H160" s="92"/>
      <c r="I160" s="92"/>
      <c r="J160" s="217"/>
      <c r="K160" s="367" t="s">
        <v>211</v>
      </c>
      <c r="L160" s="329" t="s">
        <v>182</v>
      </c>
      <c r="M160" s="499" t="s">
        <v>351</v>
      </c>
      <c r="N160" s="789"/>
      <c r="O160" s="538"/>
      <c r="P160" s="367" t="s">
        <v>211</v>
      </c>
      <c r="Q160" s="329" t="s">
        <v>182</v>
      </c>
      <c r="R160" s="220"/>
      <c r="S160" s="220"/>
      <c r="T160" s="220"/>
      <c r="U160" s="220"/>
    </row>
    <row r="161" spans="2:23" s="93" customFormat="1" ht="12.95" customHeight="1" thickBot="1" x14ac:dyDescent="0.25">
      <c r="B161" s="92"/>
      <c r="C161" s="682" t="s">
        <v>365</v>
      </c>
      <c r="D161" s="683"/>
      <c r="E161" s="683"/>
      <c r="F161" s="683"/>
      <c r="G161" s="683"/>
      <c r="H161" s="683"/>
      <c r="I161" s="684"/>
      <c r="J161" s="217"/>
      <c r="K161" s="379"/>
      <c r="L161" s="584">
        <f>IF(K161&gt;8%,"MAX 8%",IF(T2=1,ROUND(K161*(L93+L116+L133+L140+L149+L157),0),0))</f>
        <v>0</v>
      </c>
      <c r="M161" s="501"/>
      <c r="N161" s="826"/>
      <c r="O161" s="538"/>
      <c r="P161" s="544">
        <v>0.08</v>
      </c>
      <c r="Q161" s="366">
        <f>IF(T2=1,ROUND(P161*(L93+L116+L133+L140+L149+L157),0),0)</f>
        <v>0</v>
      </c>
      <c r="R161" s="220"/>
      <c r="S161" s="220"/>
      <c r="T161" s="220"/>
      <c r="U161" s="220"/>
      <c r="W161" s="116"/>
    </row>
    <row r="162" spans="2:23" s="93" customFormat="1" ht="12.95" customHeight="1" thickTop="1" x14ac:dyDescent="0.2">
      <c r="B162" s="92"/>
      <c r="C162" s="380" t="s">
        <v>179</v>
      </c>
      <c r="D162" s="381"/>
      <c r="E162" s="381"/>
      <c r="F162" s="381"/>
      <c r="G162" s="381"/>
      <c r="H162" s="381"/>
      <c r="I162" s="382"/>
      <c r="J162" s="217"/>
      <c r="K162" s="331"/>
      <c r="L162" s="578">
        <f>ROUND(SUM(L161:L161),0)</f>
        <v>0</v>
      </c>
      <c r="M162" s="579">
        <f>L162</f>
        <v>0</v>
      </c>
      <c r="N162" s="594">
        <f>IF(T2=1,O169,0)</f>
        <v>0</v>
      </c>
      <c r="O162" s="538"/>
      <c r="P162" s="545"/>
      <c r="Q162" s="331">
        <f>ROUND(SUM(Q161:Q161),0)</f>
        <v>0</v>
      </c>
      <c r="R162" s="220">
        <f>IF(L162&gt;Q162,Q162,L162)</f>
        <v>0</v>
      </c>
      <c r="S162" s="220"/>
      <c r="T162" s="220"/>
      <c r="U162" s="220"/>
    </row>
    <row r="163" spans="2:23" s="93" customFormat="1" ht="12.95" customHeight="1" x14ac:dyDescent="0.2">
      <c r="B163" s="92"/>
      <c r="C163" s="416"/>
      <c r="D163" s="416"/>
      <c r="E163" s="416"/>
      <c r="F163" s="416"/>
      <c r="G163" s="416"/>
      <c r="H163" s="416"/>
      <c r="I163" s="416"/>
      <c r="J163" s="217"/>
      <c r="K163" s="413"/>
      <c r="L163" s="413"/>
      <c r="M163" s="413"/>
      <c r="N163" s="376" t="str">
        <f>IF(N162=0,"",(L162-N162)/N162)</f>
        <v/>
      </c>
      <c r="O163" s="325"/>
      <c r="P163" s="413"/>
      <c r="Q163" s="413"/>
      <c r="R163" s="220"/>
      <c r="S163" s="220"/>
      <c r="T163" s="220"/>
      <c r="U163" s="220"/>
    </row>
    <row r="164" spans="2:23" s="93" customFormat="1" ht="12.95" customHeight="1" x14ac:dyDescent="0.2">
      <c r="B164" s="324" t="s">
        <v>209</v>
      </c>
      <c r="C164" s="281"/>
      <c r="D164" s="281"/>
      <c r="E164" s="281"/>
      <c r="F164" s="281"/>
      <c r="G164" s="304"/>
      <c r="H164" s="281"/>
      <c r="I164" s="281"/>
      <c r="J164" s="217"/>
      <c r="K164" s="217"/>
      <c r="L164" s="305"/>
      <c r="M164" s="305"/>
      <c r="N164" s="823" t="s">
        <v>354</v>
      </c>
      <c r="O164" s="538"/>
      <c r="P164" s="217"/>
      <c r="Q164" s="305"/>
      <c r="R164" s="220"/>
      <c r="S164" s="220"/>
      <c r="T164" s="220"/>
      <c r="U164" s="220"/>
    </row>
    <row r="165" spans="2:23" s="93" customFormat="1" ht="12.95" customHeight="1" x14ac:dyDescent="0.2">
      <c r="B165" s="92"/>
      <c r="C165" s="383" t="s">
        <v>4</v>
      </c>
      <c r="D165" s="281"/>
      <c r="E165" s="281"/>
      <c r="F165" s="281"/>
      <c r="G165" s="304"/>
      <c r="H165" s="281"/>
      <c r="I165" s="281"/>
      <c r="J165" s="217"/>
      <c r="K165" s="367" t="s">
        <v>211</v>
      </c>
      <c r="L165" s="329" t="s">
        <v>182</v>
      </c>
      <c r="M165" s="499" t="s">
        <v>351</v>
      </c>
      <c r="N165" s="824"/>
      <c r="O165" s="538"/>
      <c r="P165" s="367" t="s">
        <v>211</v>
      </c>
      <c r="Q165" s="329" t="s">
        <v>182</v>
      </c>
      <c r="R165" s="220"/>
      <c r="S165" s="220"/>
      <c r="T165" s="220"/>
      <c r="U165" s="220"/>
    </row>
    <row r="166" spans="2:23" s="93" customFormat="1" ht="12.95" customHeight="1" x14ac:dyDescent="0.2">
      <c r="B166" s="92"/>
      <c r="C166" s="685" t="s">
        <v>244</v>
      </c>
      <c r="D166" s="686"/>
      <c r="E166" s="686"/>
      <c r="F166" s="686"/>
      <c r="G166" s="686"/>
      <c r="H166" s="686"/>
      <c r="I166" s="687"/>
      <c r="J166" s="217"/>
      <c r="K166" s="379"/>
      <c r="L166" s="584">
        <f>IF(K166&gt;20%,"MAX 20 %",IF(T2="1",0,ROUND(K166*(L104+L116),0)))</f>
        <v>0</v>
      </c>
      <c r="M166" s="500"/>
      <c r="N166" s="824"/>
      <c r="O166" s="538"/>
      <c r="P166" s="544">
        <v>0.2</v>
      </c>
      <c r="Q166" s="366">
        <f>IF(T2=1,0,ROUND(P166*(L104+L116),0))</f>
        <v>0</v>
      </c>
      <c r="R166" s="220"/>
      <c r="S166" s="220"/>
      <c r="T166" s="220"/>
      <c r="U166" s="220"/>
      <c r="W166" s="116"/>
    </row>
    <row r="167" spans="2:23" s="93" customFormat="1" ht="12.95" customHeight="1" x14ac:dyDescent="0.2">
      <c r="B167" s="92"/>
      <c r="C167" s="685" t="s">
        <v>243</v>
      </c>
      <c r="D167" s="686"/>
      <c r="E167" s="686"/>
      <c r="F167" s="686"/>
      <c r="G167" s="686"/>
      <c r="H167" s="686"/>
      <c r="I167" s="687"/>
      <c r="J167" s="217"/>
      <c r="K167" s="379"/>
      <c r="L167" s="584">
        <f>IF(K166&gt;20%,"",IF(K167&gt;40%,"MAX 40%",IF(T2="1",0,ROUND(K167*(L104+L116+L166),0))))</f>
        <v>0</v>
      </c>
      <c r="M167" s="500"/>
      <c r="N167" s="824"/>
      <c r="O167" s="538"/>
      <c r="P167" s="544">
        <v>0.4</v>
      </c>
      <c r="Q167" s="366">
        <f>IF(T2=1,0,ROUND(P167*(L104+L116+Q166),0))</f>
        <v>0</v>
      </c>
      <c r="R167" s="220"/>
      <c r="S167" s="220"/>
      <c r="T167" s="220"/>
      <c r="U167" s="220"/>
    </row>
    <row r="168" spans="2:23" s="93" customFormat="1" ht="12.95" customHeight="1" thickBot="1" x14ac:dyDescent="0.25">
      <c r="B168" s="92"/>
      <c r="C168" s="682" t="s">
        <v>242</v>
      </c>
      <c r="D168" s="683"/>
      <c r="E168" s="683"/>
      <c r="F168" s="683"/>
      <c r="G168" s="683"/>
      <c r="H168" s="683"/>
      <c r="I168" s="684"/>
      <c r="J168" s="217"/>
      <c r="K168" s="379"/>
      <c r="L168" s="584">
        <f>IF(K168&gt;7%,"MAX 7%",IF(T2="1",0,ROUND(K168*(L93+L133+L140+L149),0)))</f>
        <v>0</v>
      </c>
      <c r="M168" s="500"/>
      <c r="N168" s="825"/>
      <c r="O168" s="538"/>
      <c r="P168" s="544">
        <v>7.0000000000000007E-2</v>
      </c>
      <c r="Q168" s="366">
        <f>IF(T2=1,0,ROUND(P168*(L93+L133+L140+L149),0))</f>
        <v>0</v>
      </c>
      <c r="R168" s="220"/>
      <c r="S168" s="220"/>
      <c r="T168" s="220"/>
      <c r="U168" s="220"/>
    </row>
    <row r="169" spans="2:23" s="93" customFormat="1" ht="12.95" customHeight="1" thickTop="1" x14ac:dyDescent="0.2">
      <c r="B169" s="92"/>
      <c r="C169" s="349" t="s">
        <v>179</v>
      </c>
      <c r="D169" s="350"/>
      <c r="E169" s="350"/>
      <c r="F169" s="350"/>
      <c r="G169" s="350"/>
      <c r="H169" s="350"/>
      <c r="I169" s="351"/>
      <c r="J169" s="217"/>
      <c r="K169" s="331"/>
      <c r="L169" s="578">
        <f>ROUND(SUM(L166:L168),0)</f>
        <v>0</v>
      </c>
      <c r="M169" s="585">
        <f>L169</f>
        <v>0</v>
      </c>
      <c r="N169" s="594"/>
      <c r="O169" s="538"/>
      <c r="P169" s="545"/>
      <c r="Q169" s="331">
        <f>ROUND(SUM(Q166:Q168),0)</f>
        <v>0</v>
      </c>
      <c r="R169" s="220">
        <f>IF(L169&gt;Q169,Q169,L169)</f>
        <v>0</v>
      </c>
      <c r="S169" s="220"/>
      <c r="T169" s="220"/>
      <c r="U169" s="220"/>
    </row>
    <row r="170" spans="2:23" s="93" customFormat="1" ht="12.95" customHeight="1" x14ac:dyDescent="0.2">
      <c r="B170" s="92"/>
      <c r="C170" s="369"/>
      <c r="D170" s="369"/>
      <c r="E170" s="369"/>
      <c r="F170" s="369"/>
      <c r="G170" s="369"/>
      <c r="H170" s="369"/>
      <c r="I170" s="369"/>
      <c r="J170" s="217"/>
      <c r="K170" s="413"/>
      <c r="L170" s="413"/>
      <c r="M170" s="413"/>
      <c r="N170" s="376" t="str">
        <f>IF(N169=0,"",(L169-N169)/N169)</f>
        <v/>
      </c>
      <c r="O170" s="325"/>
      <c r="P170" s="117"/>
      <c r="Q170" s="418"/>
      <c r="R170" s="193"/>
      <c r="S170" s="193"/>
      <c r="T170" s="220"/>
      <c r="U170" s="220"/>
    </row>
    <row r="171" spans="2:23" s="93" customFormat="1" ht="5.25" customHeight="1" x14ac:dyDescent="0.2">
      <c r="B171" s="92"/>
      <c r="C171" s="92"/>
      <c r="D171" s="92"/>
      <c r="E171" s="92"/>
      <c r="F171" s="92"/>
      <c r="G171" s="224"/>
      <c r="H171" s="92"/>
      <c r="I171" s="92"/>
      <c r="J171" s="217"/>
      <c r="K171" s="217"/>
      <c r="L171" s="217"/>
      <c r="M171" s="217"/>
      <c r="N171" s="547"/>
      <c r="O171" s="325"/>
      <c r="P171" s="117"/>
      <c r="Q171" s="418"/>
      <c r="R171" s="193"/>
      <c r="S171" s="193"/>
      <c r="T171" s="220"/>
      <c r="U171" s="220"/>
    </row>
    <row r="172" spans="2:23" s="93" customFormat="1" ht="12.95" customHeight="1" x14ac:dyDescent="0.2">
      <c r="B172" s="357"/>
      <c r="C172" s="357"/>
      <c r="D172" s="357"/>
      <c r="E172" s="357"/>
      <c r="F172" s="357"/>
      <c r="G172" s="357"/>
      <c r="H172" s="374" t="s">
        <v>210</v>
      </c>
      <c r="I172" s="343"/>
      <c r="J172" s="217"/>
      <c r="K172" s="119" t="s">
        <v>79</v>
      </c>
      <c r="L172" s="586">
        <f>IF(T2=1,(L104+L116+L124)*I172,0)</f>
        <v>0</v>
      </c>
      <c r="M172" s="423"/>
      <c r="N172" s="546">
        <v>0</v>
      </c>
      <c r="O172" s="538"/>
      <c r="P172" s="417"/>
      <c r="Q172" s="419"/>
      <c r="R172" s="42"/>
      <c r="S172" s="420"/>
      <c r="T172" s="220"/>
      <c r="U172" s="220"/>
    </row>
    <row r="173" spans="2:23" s="93" customFormat="1" ht="5.25" customHeight="1" x14ac:dyDescent="0.2">
      <c r="C173" s="42"/>
      <c r="D173" s="221"/>
      <c r="E173" s="221"/>
      <c r="F173" s="221"/>
      <c r="G173" s="323"/>
      <c r="H173" s="92"/>
      <c r="I173" s="217"/>
      <c r="J173" s="217"/>
      <c r="K173" s="264"/>
      <c r="L173" s="305"/>
      <c r="M173" s="423"/>
      <c r="N173" s="426"/>
      <c r="O173" s="538"/>
      <c r="P173" s="117"/>
      <c r="Q173" s="419"/>
      <c r="R173" s="42"/>
      <c r="S173" s="420"/>
      <c r="T173" s="220"/>
      <c r="U173" s="220"/>
    </row>
    <row r="174" spans="2:23" s="93" customFormat="1" ht="12.95" customHeight="1" x14ac:dyDescent="0.2">
      <c r="C174" s="42"/>
      <c r="D174" s="221"/>
      <c r="E174" s="221"/>
      <c r="F174" s="221"/>
      <c r="G174" s="323"/>
      <c r="H174" s="92"/>
      <c r="I174" s="217"/>
      <c r="J174" s="217"/>
      <c r="K174" s="119" t="s">
        <v>120</v>
      </c>
      <c r="L174" s="586">
        <f>L93+L104+L116+L124+L133+L140+L149+L157+L162+L169+L172</f>
        <v>0</v>
      </c>
      <c r="M174" s="423"/>
      <c r="N174" s="595">
        <v>0</v>
      </c>
      <c r="O174" s="538"/>
      <c r="P174" s="117"/>
      <c r="Q174" s="419"/>
      <c r="R174" s="42"/>
      <c r="S174" s="420"/>
      <c r="T174" s="220"/>
      <c r="U174" s="220"/>
    </row>
    <row r="175" spans="2:23" s="93" customFormat="1" ht="12.95" customHeight="1" x14ac:dyDescent="0.2">
      <c r="C175" s="42"/>
      <c r="D175" s="221"/>
      <c r="E175" s="221"/>
      <c r="F175" s="221"/>
      <c r="G175" s="323"/>
      <c r="H175" s="92"/>
      <c r="I175" s="217"/>
      <c r="J175" s="217"/>
      <c r="K175" s="342" t="s">
        <v>189</v>
      </c>
      <c r="L175" s="587">
        <f>IF(T2=1,L93+L116+L133+L140+L149+L157+R162,L93+L104+L116+L133+L140+L149+L157+R169)</f>
        <v>0</v>
      </c>
      <c r="M175" s="530"/>
      <c r="N175" s="594">
        <v>0</v>
      </c>
      <c r="O175" s="538"/>
      <c r="P175" s="117"/>
      <c r="Q175" s="421"/>
      <c r="R175" s="422"/>
      <c r="S175" s="420"/>
      <c r="T175" s="220"/>
      <c r="U175" s="220"/>
      <c r="W175" s="116"/>
    </row>
    <row r="176" spans="2:23" s="93" customFormat="1" ht="5.25" customHeight="1" x14ac:dyDescent="0.2">
      <c r="C176" s="42"/>
      <c r="D176" s="221"/>
      <c r="E176" s="221"/>
      <c r="F176" s="221"/>
      <c r="G176" s="323"/>
      <c r="H176" s="92"/>
      <c r="I176" s="217"/>
      <c r="J176" s="217"/>
      <c r="K176" s="264"/>
      <c r="L176" s="305"/>
      <c r="M176" s="423"/>
      <c r="N176" s="426"/>
      <c r="O176" s="538"/>
      <c r="P176" s="117"/>
      <c r="Q176" s="418"/>
      <c r="R176" s="193"/>
      <c r="S176" s="193"/>
      <c r="T176" s="220"/>
      <c r="U176" s="220"/>
      <c r="W176" s="116"/>
    </row>
    <row r="177" spans="1:24" ht="12.95" customHeight="1" x14ac:dyDescent="0.2">
      <c r="A177" s="93"/>
      <c r="B177" s="93"/>
      <c r="C177" s="42"/>
      <c r="D177" s="221"/>
      <c r="E177" s="221"/>
      <c r="F177" s="221"/>
      <c r="G177" s="323"/>
      <c r="H177" s="92"/>
      <c r="I177" s="217"/>
      <c r="J177" s="217"/>
      <c r="K177" s="119" t="s">
        <v>10</v>
      </c>
      <c r="L177" s="355"/>
      <c r="M177" s="504"/>
      <c r="N177" s="471"/>
      <c r="O177" s="538"/>
      <c r="P177" s="117"/>
      <c r="Q177" s="418"/>
      <c r="R177" s="193"/>
      <c r="S177" s="193"/>
      <c r="T177" s="220"/>
      <c r="U177" s="220"/>
      <c r="V177" s="93"/>
      <c r="W177" s="116"/>
    </row>
    <row r="178" spans="1:24" ht="12.95" customHeight="1" x14ac:dyDescent="0.2">
      <c r="A178" s="93"/>
      <c r="B178" s="93"/>
      <c r="C178" s="42"/>
      <c r="D178" s="221"/>
      <c r="E178" s="221"/>
      <c r="F178" s="221"/>
      <c r="G178" s="323"/>
      <c r="H178" s="92"/>
      <c r="I178" s="217"/>
      <c r="J178" s="217"/>
      <c r="K178" s="342" t="s">
        <v>49</v>
      </c>
      <c r="L178" s="585" t="str">
        <f>IF(L177=0,"0",ROUND(L175*L177,0))</f>
        <v>0</v>
      </c>
      <c r="M178" s="531"/>
      <c r="N178" s="595">
        <v>0</v>
      </c>
      <c r="O178" s="538"/>
      <c r="P178" s="117"/>
      <c r="Q178" s="326"/>
      <c r="R178" s="220"/>
      <c r="S178" s="220"/>
      <c r="T178" s="220"/>
      <c r="U178" s="220"/>
      <c r="V178" s="93"/>
    </row>
    <row r="179" spans="1:24" ht="12.95" customHeight="1" x14ac:dyDescent="0.2">
      <c r="A179" s="195"/>
      <c r="B179" s="93"/>
      <c r="C179" s="42"/>
      <c r="D179" s="455"/>
      <c r="E179" s="221"/>
      <c r="F179" s="221"/>
      <c r="G179" s="323"/>
      <c r="H179" s="92"/>
      <c r="I179" s="217"/>
      <c r="J179" s="217"/>
      <c r="K179" s="342"/>
      <c r="L179" s="413"/>
      <c r="M179" s="413"/>
      <c r="N179" s="376" t="str">
        <f>IF(N178=0,"",(L178-N178)/N178)</f>
        <v/>
      </c>
      <c r="O179" s="325"/>
      <c r="P179" s="117"/>
      <c r="Q179" s="326"/>
      <c r="R179" s="220"/>
      <c r="S179" s="220"/>
      <c r="T179" s="220"/>
      <c r="U179" s="220"/>
      <c r="V179" s="93"/>
    </row>
    <row r="180" spans="1:24" ht="12.95" customHeight="1" x14ac:dyDescent="0.2">
      <c r="A180" s="463"/>
      <c r="B180" s="467" t="s">
        <v>200</v>
      </c>
      <c r="C180" s="467"/>
      <c r="D180" s="467"/>
      <c r="E180" s="467"/>
      <c r="F180" s="363"/>
      <c r="G180" s="323"/>
      <c r="H180" s="92"/>
      <c r="I180" s="92"/>
      <c r="J180" s="217"/>
      <c r="K180" s="217"/>
      <c r="L180" s="217"/>
      <c r="M180" s="217"/>
      <c r="N180" s="116"/>
      <c r="O180" s="325"/>
      <c r="P180" s="117"/>
      <c r="Q180" s="326"/>
      <c r="R180" s="220"/>
      <c r="S180" s="220"/>
      <c r="T180" s="220"/>
      <c r="U180" s="220"/>
      <c r="V180" s="93"/>
    </row>
    <row r="181" spans="1:24" ht="12.95" customHeight="1" x14ac:dyDescent="0.2">
      <c r="A181" s="463"/>
      <c r="B181" s="467" t="s">
        <v>201</v>
      </c>
      <c r="C181" s="467"/>
      <c r="D181" s="467"/>
      <c r="E181" s="467"/>
      <c r="F181" s="221"/>
      <c r="G181" s="364"/>
      <c r="H181" s="92"/>
      <c r="I181" s="92" t="str">
        <f>IF(G181="Oui","Quel taux de TVA ?","")</f>
        <v/>
      </c>
      <c r="J181" s="217"/>
      <c r="K181" s="365"/>
      <c r="L181" s="217"/>
      <c r="M181" s="217"/>
      <c r="N181" s="305"/>
      <c r="O181" s="325"/>
      <c r="P181" s="117" t="s">
        <v>202</v>
      </c>
      <c r="Q181" s="326"/>
      <c r="R181" s="220"/>
      <c r="S181" s="220"/>
      <c r="T181" s="220"/>
      <c r="U181" s="220"/>
      <c r="V181" s="93"/>
    </row>
    <row r="182" spans="1:24" ht="12.95" customHeight="1" x14ac:dyDescent="0.2">
      <c r="A182" s="93"/>
      <c r="B182" s="93"/>
      <c r="C182" s="93"/>
      <c r="D182" s="93"/>
      <c r="E182" s="93"/>
      <c r="F182" s="93"/>
      <c r="G182" s="93"/>
      <c r="H182" s="92"/>
      <c r="I182" s="93"/>
      <c r="J182" s="93"/>
      <c r="K182" s="93"/>
      <c r="L182" s="217"/>
      <c r="M182" s="217"/>
      <c r="N182" s="305"/>
      <c r="O182" s="325"/>
      <c r="P182" s="117" t="s">
        <v>203</v>
      </c>
      <c r="Q182" s="326"/>
      <c r="R182" s="220"/>
      <c r="S182" s="220"/>
      <c r="T182" s="220"/>
      <c r="U182" s="220"/>
      <c r="V182" s="93"/>
    </row>
    <row r="183" spans="1:24" ht="12.95" hidden="1" customHeight="1" x14ac:dyDescent="0.25">
      <c r="A183" s="286" t="s">
        <v>176</v>
      </c>
      <c r="B183" s="287"/>
      <c r="C183" s="287"/>
      <c r="D183" s="287"/>
      <c r="E183" s="315"/>
      <c r="F183" s="468" t="s">
        <v>192</v>
      </c>
      <c r="G183" s="469"/>
      <c r="H183" s="469"/>
      <c r="I183" s="463"/>
      <c r="J183" s="93"/>
      <c r="K183" s="93"/>
      <c r="L183" s="283"/>
      <c r="M183" s="283"/>
      <c r="N183" s="176"/>
      <c r="O183" s="126"/>
      <c r="P183" s="117"/>
      <c r="Q183" s="223"/>
      <c r="R183" s="220"/>
      <c r="S183" s="222"/>
      <c r="T183" s="220"/>
      <c r="U183" s="220"/>
      <c r="V183" s="30"/>
      <c r="W183" s="116"/>
    </row>
    <row r="184" spans="1:24" ht="7.5" hidden="1" customHeight="1" x14ac:dyDescent="0.25">
      <c r="A184" s="314"/>
      <c r="B184" s="315"/>
      <c r="C184" s="315"/>
      <c r="D184" s="315"/>
      <c r="E184" s="315"/>
      <c r="F184" s="315"/>
      <c r="G184" s="315"/>
      <c r="H184" s="315"/>
      <c r="I184" s="281"/>
      <c r="J184" s="282"/>
      <c r="K184" s="282"/>
      <c r="L184" s="283"/>
      <c r="M184" s="283"/>
      <c r="N184" s="176"/>
      <c r="O184" s="126"/>
      <c r="P184" s="117"/>
      <c r="Q184" s="223"/>
      <c r="R184" s="220"/>
      <c r="S184" s="222"/>
      <c r="T184" s="220"/>
      <c r="U184" s="220"/>
      <c r="V184" s="30"/>
      <c r="W184" s="116"/>
    </row>
    <row r="185" spans="1:24" ht="12.95" hidden="1" customHeight="1" x14ac:dyDescent="0.2">
      <c r="A185" s="198"/>
      <c r="B185" s="198"/>
      <c r="C185" s="270" t="s">
        <v>135</v>
      </c>
      <c r="D185" s="693"/>
      <c r="E185" s="693"/>
      <c r="F185" s="693"/>
      <c r="G185" s="693"/>
      <c r="H185" s="288"/>
      <c r="I185" s="93"/>
      <c r="J185" s="93"/>
      <c r="K185" s="93"/>
      <c r="L185" s="283"/>
      <c r="M185" s="283"/>
      <c r="N185" s="176"/>
      <c r="O185" s="126"/>
      <c r="P185" s="117"/>
      <c r="Q185" s="223"/>
      <c r="R185" s="220"/>
      <c r="S185" s="222"/>
      <c r="T185" s="220"/>
      <c r="U185" s="220"/>
      <c r="V185" s="30"/>
      <c r="W185" s="116"/>
    </row>
    <row r="186" spans="1:24" ht="12.95" hidden="1" customHeight="1" x14ac:dyDescent="0.2">
      <c r="A186" s="198"/>
      <c r="B186" s="198"/>
      <c r="C186" s="270" t="s">
        <v>131</v>
      </c>
      <c r="D186" s="688"/>
      <c r="E186" s="688"/>
      <c r="F186" s="116"/>
      <c r="G186" s="93"/>
      <c r="H186" s="93"/>
      <c r="I186" s="284" t="s">
        <v>132</v>
      </c>
      <c r="J186" s="689"/>
      <c r="K186" s="689"/>
      <c r="L186" s="93"/>
      <c r="M186" s="93"/>
      <c r="N186" s="93"/>
      <c r="O186" s="126"/>
      <c r="P186" s="117"/>
      <c r="Q186" s="223"/>
      <c r="R186" s="220"/>
      <c r="S186" s="222"/>
      <c r="T186" s="220"/>
      <c r="U186" s="220"/>
      <c r="V186" s="30"/>
      <c r="W186" s="116"/>
    </row>
    <row r="187" spans="1:24" ht="12.95" hidden="1" customHeight="1" x14ac:dyDescent="0.2">
      <c r="A187" s="92"/>
      <c r="B187" s="92"/>
      <c r="C187" s="270" t="s">
        <v>133</v>
      </c>
      <c r="D187" s="688"/>
      <c r="E187" s="688"/>
      <c r="F187" s="92"/>
      <c r="G187" s="224"/>
      <c r="H187" s="92"/>
      <c r="I187" s="284" t="s">
        <v>134</v>
      </c>
      <c r="J187" s="689"/>
      <c r="K187" s="689"/>
      <c r="L187" s="165"/>
      <c r="M187" s="165"/>
      <c r="N187" s="176"/>
      <c r="O187" s="126"/>
      <c r="P187" s="117"/>
      <c r="Q187" s="223"/>
      <c r="R187" s="220"/>
      <c r="S187" s="222"/>
      <c r="T187" s="220"/>
      <c r="U187" s="220"/>
      <c r="V187" s="30"/>
      <c r="W187" s="116"/>
    </row>
    <row r="188" spans="1:24" s="528" customFormat="1" ht="45.95" customHeight="1" x14ac:dyDescent="0.2">
      <c r="A188" s="513"/>
      <c r="B188" s="514"/>
      <c r="C188" s="320"/>
      <c r="D188" s="515"/>
      <c r="E188" s="516"/>
      <c r="F188" s="516"/>
      <c r="G188" s="517"/>
      <c r="H188" s="514"/>
      <c r="I188" s="518"/>
      <c r="J188" s="518"/>
      <c r="K188" s="519"/>
      <c r="L188" s="520"/>
      <c r="M188" s="520"/>
      <c r="N188" s="521"/>
      <c r="O188" s="522"/>
      <c r="P188" s="516"/>
      <c r="Q188" s="523"/>
      <c r="R188" s="524"/>
      <c r="S188" s="525"/>
      <c r="T188" s="524"/>
      <c r="U188" s="524"/>
      <c r="V188" s="526"/>
      <c r="W188" s="527"/>
      <c r="X188" s="514"/>
    </row>
    <row r="189" spans="1:24" ht="12.95" customHeight="1" x14ac:dyDescent="0.2">
      <c r="A189" s="795" t="s">
        <v>175</v>
      </c>
      <c r="B189" s="791"/>
      <c r="C189" s="791"/>
      <c r="D189" s="791"/>
      <c r="E189" s="791"/>
      <c r="F189" s="791"/>
      <c r="G189" s="791"/>
      <c r="H189" s="791"/>
      <c r="I189" s="791"/>
      <c r="J189" s="791"/>
      <c r="K189" s="791"/>
      <c r="L189" s="791"/>
      <c r="M189" s="791"/>
      <c r="N189" s="176"/>
      <c r="O189" s="126"/>
      <c r="P189" s="117"/>
      <c r="Q189" s="223"/>
      <c r="R189" s="220"/>
      <c r="S189" s="222"/>
      <c r="T189" s="220"/>
      <c r="U189" s="220"/>
      <c r="V189" s="30"/>
      <c r="W189" s="116"/>
    </row>
    <row r="190" spans="1:24" ht="7.5" customHeight="1" x14ac:dyDescent="0.2">
      <c r="A190" s="281"/>
      <c r="B190" s="281"/>
      <c r="C190" s="281"/>
      <c r="D190" s="281"/>
      <c r="E190" s="281"/>
      <c r="F190" s="281"/>
      <c r="G190" s="304"/>
      <c r="H190" s="281"/>
      <c r="I190" s="281"/>
      <c r="J190" s="262"/>
      <c r="K190" s="262"/>
      <c r="L190" s="262"/>
      <c r="M190" s="262"/>
      <c r="N190" s="305"/>
      <c r="O190" s="126"/>
      <c r="P190" s="117"/>
      <c r="Q190" s="223"/>
      <c r="R190" s="220"/>
      <c r="S190" s="222"/>
      <c r="T190" s="220"/>
      <c r="U190" s="220"/>
      <c r="V190" s="30"/>
      <c r="W190" s="116"/>
    </row>
    <row r="191" spans="1:24" ht="12.95" customHeight="1" x14ac:dyDescent="0.2">
      <c r="A191" s="281"/>
      <c r="B191" s="690" t="s">
        <v>169</v>
      </c>
      <c r="C191" s="691"/>
      <c r="D191" s="691"/>
      <c r="E191" s="691"/>
      <c r="F191" s="691"/>
      <c r="G191" s="692"/>
      <c r="H191" s="690" t="s">
        <v>170</v>
      </c>
      <c r="I191" s="691"/>
      <c r="J191" s="692"/>
      <c r="K191" s="308" t="s">
        <v>171</v>
      </c>
      <c r="L191" s="308" t="s">
        <v>172</v>
      </c>
      <c r="M191" s="498"/>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x14ac:dyDescent="0.2">
      <c r="A200" s="281"/>
      <c r="B200" s="671"/>
      <c r="C200" s="672"/>
      <c r="D200" s="672"/>
      <c r="E200" s="672"/>
      <c r="F200" s="672"/>
      <c r="G200" s="673"/>
      <c r="H200" s="671"/>
      <c r="I200" s="672"/>
      <c r="J200" s="673"/>
      <c r="K200" s="306"/>
      <c r="L200" s="307"/>
      <c r="M200" s="529"/>
      <c r="N200" s="305"/>
      <c r="O200" s="126"/>
      <c r="P200" s="117"/>
      <c r="Q200" s="223"/>
      <c r="R200" s="220"/>
      <c r="S200" s="222"/>
      <c r="T200" s="220"/>
      <c r="U200" s="220"/>
      <c r="V200" s="30"/>
      <c r="W200" s="116"/>
    </row>
    <row r="201" spans="1:23" ht="12.95" customHeight="1" thickBot="1" x14ac:dyDescent="0.25">
      <c r="A201" s="281"/>
      <c r="B201" s="671"/>
      <c r="C201" s="672"/>
      <c r="D201" s="672"/>
      <c r="E201" s="672"/>
      <c r="F201" s="672"/>
      <c r="G201" s="673"/>
      <c r="H201" s="671"/>
      <c r="I201" s="672"/>
      <c r="J201" s="673"/>
      <c r="K201" s="309"/>
      <c r="L201" s="310"/>
      <c r="M201" s="529"/>
      <c r="N201" s="305"/>
      <c r="O201" s="126"/>
      <c r="P201" s="117"/>
      <c r="Q201" s="223"/>
      <c r="R201" s="220"/>
      <c r="S201" s="222"/>
      <c r="T201" s="220"/>
      <c r="U201" s="220"/>
      <c r="V201" s="30"/>
      <c r="W201" s="116"/>
    </row>
    <row r="202" spans="1:23" ht="12.95" customHeight="1" thickTop="1" x14ac:dyDescent="0.2">
      <c r="A202" s="281"/>
      <c r="B202" s="281"/>
      <c r="C202" s="281"/>
      <c r="D202" s="281"/>
      <c r="E202" s="281"/>
      <c r="F202" s="281"/>
      <c r="G202" s="304"/>
      <c r="H202" s="281"/>
      <c r="I202" s="281"/>
      <c r="J202" s="262" t="s">
        <v>173</v>
      </c>
      <c r="K202" s="588">
        <f>SUM(K192:K201)</f>
        <v>0</v>
      </c>
      <c r="L202" s="589">
        <f>SUM(L192:L201)</f>
        <v>0</v>
      </c>
      <c r="M202" s="494"/>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ht="12.95" customHeight="1" x14ac:dyDescent="0.2">
      <c r="A204" s="281"/>
      <c r="B204" s="281"/>
      <c r="C204" s="281"/>
      <c r="D204" s="281"/>
      <c r="E204" s="281"/>
      <c r="F204" s="281"/>
      <c r="G204" s="304"/>
      <c r="H204" s="281"/>
      <c r="I204" s="281"/>
      <c r="J204" s="262"/>
      <c r="K204" s="262"/>
      <c r="L204" s="262"/>
      <c r="M204" s="262"/>
      <c r="N204" s="305"/>
      <c r="O204" s="126"/>
      <c r="P204" s="117"/>
      <c r="Q204" s="223"/>
      <c r="R204" s="220"/>
      <c r="S204" s="222"/>
      <c r="T204" s="220"/>
      <c r="U204" s="220"/>
      <c r="V204" s="30"/>
      <c r="W204" s="116"/>
    </row>
    <row r="205" spans="1:23" s="2" customFormat="1" ht="15" x14ac:dyDescent="0.25">
      <c r="A205" s="699" t="s">
        <v>341</v>
      </c>
      <c r="B205" s="700"/>
      <c r="C205" s="700"/>
      <c r="D205" s="700"/>
      <c r="E205" s="700"/>
      <c r="F205" s="700"/>
      <c r="G205" s="700"/>
      <c r="H205" s="700"/>
      <c r="I205" s="700"/>
      <c r="J205" s="700"/>
      <c r="K205" s="700"/>
      <c r="L205" s="700"/>
      <c r="M205" s="700"/>
      <c r="P205" s="481"/>
      <c r="Q205" s="482"/>
      <c r="R205" s="483"/>
      <c r="S205" s="231"/>
      <c r="T205" s="483"/>
      <c r="U205" s="483"/>
      <c r="V205" s="30"/>
    </row>
    <row r="206" spans="1:23" s="67" customFormat="1" ht="131.25" customHeight="1" x14ac:dyDescent="0.2">
      <c r="A206" s="794" t="s">
        <v>342</v>
      </c>
      <c r="B206" s="794"/>
      <c r="C206" s="794"/>
      <c r="D206" s="794"/>
      <c r="E206" s="794"/>
      <c r="F206" s="794"/>
      <c r="G206" s="794"/>
      <c r="H206" s="794"/>
      <c r="I206" s="794"/>
      <c r="J206" s="794"/>
      <c r="K206" s="794"/>
      <c r="L206" s="794"/>
      <c r="M206" s="794"/>
      <c r="N206" s="548"/>
      <c r="V206" s="549"/>
    </row>
    <row r="207" spans="1:23" s="30" customFormat="1" ht="12" customHeight="1" x14ac:dyDescent="0.2">
      <c r="A207" s="484"/>
      <c r="B207" s="485"/>
      <c r="C207" s="485"/>
      <c r="D207" s="485"/>
      <c r="E207" s="485"/>
      <c r="F207" s="485"/>
      <c r="G207" s="485"/>
      <c r="H207" s="485"/>
      <c r="I207" s="485"/>
      <c r="J207" s="485"/>
      <c r="K207" s="485"/>
      <c r="L207" s="485"/>
      <c r="M207" s="485"/>
      <c r="N207" s="485"/>
      <c r="V207" s="278"/>
    </row>
    <row r="208" spans="1:23" s="30" customFormat="1" x14ac:dyDescent="0.2">
      <c r="A208" s="493"/>
      <c r="B208" s="799" t="s">
        <v>343</v>
      </c>
      <c r="C208" s="799"/>
      <c r="D208" s="799"/>
      <c r="E208" s="800"/>
      <c r="F208" s="487"/>
      <c r="G208" s="780" t="s">
        <v>344</v>
      </c>
      <c r="H208" s="705"/>
      <c r="I208" s="705"/>
      <c r="J208" s="705"/>
      <c r="K208" s="473"/>
      <c r="L208" s="473"/>
      <c r="M208" s="473"/>
      <c r="S208" s="278"/>
    </row>
    <row r="209" spans="1:23" s="30" customFormat="1" ht="23.25" customHeight="1" x14ac:dyDescent="0.2">
      <c r="A209" s="493"/>
      <c r="B209" s="801"/>
      <c r="C209" s="801"/>
      <c r="D209" s="801"/>
      <c r="E209" s="801"/>
      <c r="F209" s="487"/>
      <c r="G209" s="705"/>
      <c r="H209" s="705"/>
      <c r="I209" s="705"/>
      <c r="J209" s="705"/>
      <c r="K209" s="473"/>
      <c r="L209" s="776" t="s">
        <v>345</v>
      </c>
      <c r="M209" s="700"/>
      <c r="N209" s="510"/>
      <c r="S209" s="278"/>
    </row>
    <row r="210" spans="1:23" s="278" customFormat="1" ht="12.75" customHeight="1" x14ac:dyDescent="0.2">
      <c r="A210" s="493"/>
      <c r="B210" s="486" t="s">
        <v>346</v>
      </c>
      <c r="C210" s="486"/>
      <c r="D210" s="486" t="s">
        <v>347</v>
      </c>
      <c r="E210" s="488"/>
      <c r="F210" s="489"/>
      <c r="G210" s="490" t="s">
        <v>348</v>
      </c>
      <c r="H210" s="490"/>
      <c r="I210" s="490" t="s">
        <v>349</v>
      </c>
      <c r="J210" s="100"/>
      <c r="K210" s="472"/>
      <c r="L210" s="700"/>
      <c r="M210" s="700"/>
      <c r="N210" s="510"/>
      <c r="S210" s="30"/>
      <c r="V210" s="30"/>
    </row>
    <row r="211" spans="1:23" s="30" customFormat="1" x14ac:dyDescent="0.2">
      <c r="A211" s="493"/>
      <c r="B211" s="777">
        <f>D10</f>
        <v>0</v>
      </c>
      <c r="C211" s="777"/>
      <c r="D211" s="778">
        <f>F10</f>
        <v>0</v>
      </c>
      <c r="E211" s="779"/>
      <c r="F211" s="491"/>
      <c r="G211" s="796" t="str">
        <f>D63</f>
        <v>Sigle
(organisme / entreprise / …)</v>
      </c>
      <c r="H211" s="797"/>
      <c r="I211" s="774">
        <f>F63</f>
        <v>0</v>
      </c>
      <c r="J211" s="798"/>
      <c r="K211" s="798"/>
      <c r="L211" s="774">
        <f>J63</f>
        <v>0</v>
      </c>
      <c r="M211" s="775"/>
      <c r="N211" s="509"/>
    </row>
    <row r="212" spans="1:23" s="30" customFormat="1" x14ac:dyDescent="0.2">
      <c r="A212" s="493"/>
      <c r="B212" s="669" t="s">
        <v>350</v>
      </c>
      <c r="C212" s="670"/>
      <c r="D212" s="670"/>
      <c r="E212" s="670"/>
      <c r="F212" s="76"/>
      <c r="G212" s="773" t="s">
        <v>350</v>
      </c>
      <c r="H212" s="670"/>
      <c r="I212" s="670"/>
      <c r="J212" s="670"/>
      <c r="K212" s="670"/>
      <c r="L212" s="352"/>
      <c r="M212" s="352"/>
    </row>
    <row r="213" spans="1:23" s="30" customFormat="1" x14ac:dyDescent="0.2">
      <c r="A213" s="116"/>
      <c r="B213" s="670"/>
      <c r="C213" s="670"/>
      <c r="D213" s="670"/>
      <c r="E213" s="670"/>
      <c r="F213" s="353"/>
      <c r="G213" s="670"/>
      <c r="H213" s="670"/>
      <c r="I213" s="670"/>
      <c r="J213" s="670"/>
      <c r="K213" s="670"/>
      <c r="L213" s="352"/>
      <c r="M213" s="352"/>
    </row>
    <row r="214" spans="1:23" s="30" customFormat="1" ht="12" x14ac:dyDescent="0.2">
      <c r="A214" s="354"/>
      <c r="B214" s="670"/>
      <c r="C214" s="670"/>
      <c r="D214" s="670"/>
      <c r="E214" s="670"/>
      <c r="G214" s="670"/>
      <c r="H214" s="670"/>
      <c r="I214" s="670"/>
      <c r="J214" s="670"/>
      <c r="K214" s="670"/>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
      <c r="A224" s="281"/>
      <c r="B224" s="281"/>
      <c r="C224" s="281"/>
      <c r="D224" s="281"/>
      <c r="E224" s="281"/>
      <c r="F224" s="281"/>
      <c r="G224" s="304"/>
      <c r="H224" s="281"/>
      <c r="I224" s="281"/>
      <c r="J224" s="262"/>
      <c r="K224" s="262"/>
      <c r="L224" s="262"/>
      <c r="M224" s="262"/>
      <c r="N224" s="305"/>
      <c r="O224" s="126"/>
      <c r="P224" s="117"/>
      <c r="Q224" s="223"/>
      <c r="R224" s="220"/>
      <c r="S224" s="222"/>
      <c r="T224" s="220"/>
      <c r="U224" s="220"/>
      <c r="V224" s="30"/>
      <c r="W224" s="116"/>
    </row>
    <row r="225" spans="1:25" ht="12.95" customHeight="1" x14ac:dyDescent="0.25">
      <c r="A225" s="781" t="s">
        <v>139</v>
      </c>
      <c r="B225" s="700"/>
      <c r="C225" s="700"/>
      <c r="D225" s="700"/>
      <c r="E225" s="700"/>
      <c r="F225" s="700"/>
      <c r="G225" s="700"/>
      <c r="H225" s="700"/>
      <c r="I225" s="700"/>
      <c r="J225" s="700"/>
      <c r="K225" s="700"/>
      <c r="L225" s="700"/>
      <c r="M225" s="700"/>
      <c r="N225" s="176"/>
      <c r="O225" s="126"/>
      <c r="P225" s="117"/>
      <c r="Q225" s="223"/>
      <c r="R225" s="220"/>
      <c r="S225" s="222"/>
      <c r="T225" s="220"/>
      <c r="U225" s="220"/>
      <c r="V225" s="30"/>
      <c r="W225" s="116"/>
    </row>
    <row r="226" spans="1:25" ht="38.25" customHeight="1" x14ac:dyDescent="0.2">
      <c r="A226" s="116"/>
      <c r="B226" s="811" t="s">
        <v>177</v>
      </c>
      <c r="C226" s="812"/>
      <c r="D226" s="812"/>
      <c r="E226" s="812"/>
      <c r="F226" s="812"/>
      <c r="G226" s="812"/>
      <c r="H226" s="812"/>
      <c r="I226" s="812"/>
      <c r="J226" s="812"/>
      <c r="K226" s="812"/>
      <c r="L226" s="812"/>
      <c r="M226" s="812"/>
      <c r="N226" s="474"/>
      <c r="O226" s="126"/>
      <c r="P226" s="117"/>
      <c r="Q226" s="223"/>
      <c r="R226" s="220"/>
      <c r="S226" s="222"/>
      <c r="T226" s="220"/>
      <c r="U226" s="220"/>
      <c r="V226" s="30"/>
      <c r="W226" s="116"/>
    </row>
    <row r="227" spans="1:25" ht="25.5" customHeight="1" x14ac:dyDescent="0.2">
      <c r="A227" s="116"/>
      <c r="B227" s="813" t="s">
        <v>136</v>
      </c>
      <c r="C227" s="813"/>
      <c r="D227" s="813"/>
      <c r="E227" s="813"/>
      <c r="F227" s="813"/>
      <c r="G227" s="813"/>
      <c r="H227" s="813"/>
      <c r="I227" s="813"/>
      <c r="J227" s="813"/>
      <c r="K227" s="813"/>
      <c r="L227" s="813"/>
      <c r="M227" s="813"/>
      <c r="N227" s="475"/>
      <c r="O227" s="126"/>
      <c r="P227" s="117"/>
      <c r="Q227" s="223"/>
      <c r="R227" s="220"/>
      <c r="S227" s="222"/>
      <c r="T227" s="220"/>
      <c r="U227" s="220"/>
      <c r="V227" s="30"/>
      <c r="W227" s="116"/>
    </row>
    <row r="228" spans="1:25" ht="12.95" customHeight="1" x14ac:dyDescent="0.2">
      <c r="A228" s="116"/>
      <c r="B228" s="322" t="s">
        <v>178</v>
      </c>
      <c r="C228" s="311"/>
      <c r="D228" s="311"/>
      <c r="E228" s="311"/>
      <c r="F228" s="311"/>
      <c r="G228" s="311"/>
      <c r="H228" s="311"/>
      <c r="I228" s="281"/>
      <c r="J228" s="282"/>
      <c r="K228" s="282"/>
      <c r="L228" s="283"/>
      <c r="M228" s="283"/>
      <c r="N228" s="176"/>
      <c r="O228" s="126"/>
      <c r="P228" s="117"/>
      <c r="Q228" s="223"/>
      <c r="R228" s="220"/>
      <c r="S228" s="222"/>
      <c r="T228" s="220"/>
      <c r="U228" s="220"/>
      <c r="V228" s="30"/>
      <c r="W228" s="116"/>
    </row>
    <row r="229" spans="1:25" ht="12.95" customHeight="1" x14ac:dyDescent="0.2">
      <c r="A229" s="116"/>
      <c r="B229" s="311" t="s">
        <v>137</v>
      </c>
      <c r="C229" s="311"/>
      <c r="D229" s="311"/>
      <c r="E229" s="226"/>
      <c r="F229" s="319" t="s">
        <v>1</v>
      </c>
      <c r="G229" s="282"/>
      <c r="H229" s="282"/>
      <c r="I229" s="282"/>
      <c r="J229" s="282"/>
      <c r="K229" s="282"/>
      <c r="L229" s="283"/>
      <c r="M229" s="283"/>
      <c r="N229" s="176"/>
      <c r="O229" s="126" t="s">
        <v>1</v>
      </c>
      <c r="P229" s="117"/>
      <c r="Q229" s="223"/>
      <c r="R229" s="220"/>
      <c r="S229" s="222"/>
      <c r="T229" s="220"/>
      <c r="U229" s="220"/>
      <c r="V229" s="30"/>
      <c r="W229" s="116"/>
    </row>
    <row r="230" spans="1:25" s="93" customFormat="1" ht="12.95" customHeight="1" x14ac:dyDescent="0.2">
      <c r="A230" s="116"/>
      <c r="B230" s="311" t="s">
        <v>138</v>
      </c>
      <c r="C230" s="311"/>
      <c r="D230" s="311"/>
      <c r="E230" s="226"/>
      <c r="F230" s="319" t="s">
        <v>1</v>
      </c>
      <c r="G230" s="313"/>
      <c r="H230" s="312"/>
      <c r="I230" s="281"/>
      <c r="J230" s="282"/>
      <c r="K230" s="282"/>
      <c r="L230" s="283"/>
      <c r="M230" s="283"/>
      <c r="N230" s="176"/>
      <c r="O230" s="126" t="s">
        <v>2</v>
      </c>
      <c r="P230" s="117"/>
      <c r="Q230" s="223"/>
      <c r="R230" s="220"/>
      <c r="S230" s="222"/>
      <c r="T230" s="220"/>
      <c r="U230" s="220"/>
      <c r="V230" s="30"/>
      <c r="W230" s="116"/>
      <c r="Y230" s="133"/>
    </row>
    <row r="231" spans="1:25" s="93" customFormat="1" ht="12.95" customHeight="1" x14ac:dyDescent="0.2">
      <c r="A231" s="116"/>
      <c r="B231" s="311" t="s">
        <v>0</v>
      </c>
      <c r="C231" s="311"/>
      <c r="D231" s="311"/>
      <c r="E231" s="312"/>
      <c r="F231" s="312"/>
      <c r="G231" s="313"/>
      <c r="H231" s="312"/>
      <c r="I231" s="281"/>
      <c r="J231" s="282"/>
      <c r="K231" s="282"/>
      <c r="L231" s="319" t="s">
        <v>1</v>
      </c>
      <c r="M231" s="319"/>
      <c r="N231" s="176"/>
      <c r="O231" s="126"/>
      <c r="P231" s="117"/>
      <c r="Q231" s="223"/>
      <c r="R231" s="220"/>
      <c r="S231" s="222"/>
      <c r="T231" s="220"/>
      <c r="U231" s="220"/>
      <c r="V231" s="30"/>
      <c r="W231" s="116"/>
    </row>
    <row r="232" spans="1:25" s="93" customFormat="1" ht="27.95" customHeight="1" x14ac:dyDescent="0.2">
      <c r="B232" s="814" t="s">
        <v>3</v>
      </c>
      <c r="C232" s="705"/>
      <c r="D232" s="705"/>
      <c r="E232" s="705"/>
      <c r="F232" s="705"/>
      <c r="G232" s="705"/>
      <c r="H232" s="705"/>
      <c r="I232" s="705"/>
      <c r="J232" s="705"/>
      <c r="K232" s="705"/>
      <c r="L232" s="705"/>
      <c r="M232" s="705"/>
      <c r="N232" s="176"/>
      <c r="O232" s="126"/>
      <c r="P232" s="117"/>
      <c r="Q232" s="223"/>
      <c r="R232" s="220"/>
      <c r="S232" s="220"/>
      <c r="T232" s="220"/>
      <c r="U232" s="220"/>
      <c r="V232" s="30"/>
      <c r="W232" s="116"/>
    </row>
    <row r="233" spans="1:25" s="22" customFormat="1" x14ac:dyDescent="0.2">
      <c r="A233" s="21"/>
      <c r="B233" s="320"/>
      <c r="C233" s="21"/>
      <c r="D233" s="21"/>
      <c r="E233" s="21"/>
      <c r="F233" s="21"/>
      <c r="G233" s="320"/>
      <c r="H233" s="21"/>
      <c r="I233" s="321"/>
      <c r="J233" s="321"/>
      <c r="K233" s="321"/>
      <c r="L233" s="320"/>
      <c r="M233" s="320"/>
      <c r="N233" s="21"/>
      <c r="O233" s="21"/>
      <c r="P233" s="21"/>
      <c r="W233" s="23"/>
    </row>
    <row r="234" spans="1:25" s="228" customFormat="1" ht="15" x14ac:dyDescent="0.25">
      <c r="A234" s="817" t="s">
        <v>227</v>
      </c>
      <c r="B234" s="818"/>
      <c r="C234" s="818"/>
      <c r="D234" s="818"/>
      <c r="E234" s="818"/>
      <c r="F234" s="818"/>
      <c r="G234" s="818"/>
      <c r="H234" s="818"/>
      <c r="I234" s="818"/>
      <c r="J234" s="818"/>
      <c r="K234" s="818"/>
      <c r="L234" s="818"/>
      <c r="M234" s="818"/>
      <c r="N234" s="227"/>
      <c r="O234" s="227"/>
      <c r="P234" s="227"/>
      <c r="V234" s="230"/>
      <c r="W234" s="23"/>
      <c r="X234" s="22"/>
    </row>
    <row r="235" spans="1:25" s="228" customFormat="1" ht="67.7" customHeight="1" x14ac:dyDescent="0.2">
      <c r="A235" s="450"/>
      <c r="B235" s="815" t="s">
        <v>231</v>
      </c>
      <c r="C235" s="816"/>
      <c r="D235" s="816"/>
      <c r="E235" s="816"/>
      <c r="F235" s="816"/>
      <c r="G235" s="816"/>
      <c r="H235" s="816"/>
      <c r="I235" s="816"/>
      <c r="J235" s="816"/>
      <c r="K235" s="816"/>
      <c r="L235" s="816"/>
      <c r="M235" s="816"/>
      <c r="N235" s="480"/>
      <c r="O235" s="227"/>
      <c r="P235" s="227"/>
      <c r="V235" s="230"/>
      <c r="W235" s="23"/>
      <c r="X235" s="22"/>
    </row>
    <row r="236" spans="1:25" s="22" customFormat="1" x14ac:dyDescent="0.2">
      <c r="A236" s="25"/>
      <c r="B236" s="417"/>
      <c r="C236" s="450"/>
      <c r="D236" s="417"/>
      <c r="E236" s="450"/>
      <c r="F236" s="417"/>
      <c r="G236" s="417"/>
      <c r="H236" s="417"/>
      <c r="I236" s="417"/>
      <c r="J236" s="417"/>
      <c r="K236" s="417"/>
      <c r="L236" s="417"/>
      <c r="M236" s="417"/>
      <c r="N236" s="21"/>
      <c r="O236" s="21"/>
      <c r="P236" s="21"/>
      <c r="W236" s="23"/>
    </row>
    <row r="237" spans="1:25" s="228" customFormat="1" x14ac:dyDescent="0.2">
      <c r="A237" s="25"/>
      <c r="B237" s="819" t="s">
        <v>280</v>
      </c>
      <c r="C237" s="819"/>
      <c r="D237" s="819"/>
      <c r="E237" s="819"/>
      <c r="F237" s="819"/>
      <c r="G237" s="819"/>
      <c r="H237" s="820"/>
      <c r="I237" s="820"/>
      <c r="J237" s="319"/>
      <c r="K237" s="417"/>
      <c r="L237" s="417"/>
      <c r="M237" s="417"/>
      <c r="N237" s="21"/>
      <c r="O237" s="227"/>
      <c r="P237" s="227"/>
      <c r="V237" s="230"/>
      <c r="W237" s="23"/>
      <c r="X237" s="22"/>
    </row>
    <row r="238" spans="1:25" s="228" customFormat="1" ht="3.75" customHeight="1" x14ac:dyDescent="0.2">
      <c r="A238" s="25"/>
      <c r="B238" s="451"/>
      <c r="C238" s="451"/>
      <c r="D238" s="451"/>
      <c r="E238" s="451"/>
      <c r="F238" s="451"/>
      <c r="G238" s="451"/>
      <c r="H238" s="22"/>
      <c r="I238" s="22"/>
      <c r="J238" s="384"/>
      <c r="K238" s="417"/>
      <c r="L238" s="417"/>
      <c r="M238" s="417"/>
      <c r="N238" s="21"/>
      <c r="O238" s="227"/>
      <c r="P238" s="227"/>
      <c r="V238" s="230"/>
      <c r="W238" s="23"/>
      <c r="X238" s="22"/>
    </row>
    <row r="239" spans="1:25" s="228" customFormat="1" x14ac:dyDescent="0.2">
      <c r="A239" s="25"/>
      <c r="B239" s="819" t="s">
        <v>228</v>
      </c>
      <c r="C239" s="819"/>
      <c r="D239" s="819"/>
      <c r="E239" s="819"/>
      <c r="F239" s="819"/>
      <c r="G239" s="819"/>
      <c r="H239" s="820"/>
      <c r="I239" s="820"/>
      <c r="J239" s="319"/>
      <c r="K239" s="417"/>
      <c r="L239" s="417"/>
      <c r="M239" s="417"/>
      <c r="N239" s="21"/>
      <c r="O239" s="227"/>
      <c r="P239" s="227"/>
      <c r="V239" s="230"/>
      <c r="W239" s="23"/>
      <c r="X239" s="22"/>
    </row>
    <row r="240" spans="1:25" s="228" customFormat="1" ht="3.75" customHeight="1" x14ac:dyDescent="0.2">
      <c r="A240" s="25"/>
      <c r="B240" s="231"/>
      <c r="C240" s="231"/>
      <c r="D240" s="231"/>
      <c r="E240" s="231"/>
      <c r="F240" s="231"/>
      <c r="G240" s="231"/>
      <c r="H240" s="22"/>
      <c r="I240" s="22"/>
      <c r="J240"/>
      <c r="K240" s="417"/>
      <c r="L240" s="417"/>
      <c r="M240" s="417"/>
      <c r="N240" s="21"/>
      <c r="O240" s="227"/>
      <c r="P240" s="227"/>
      <c r="V240" s="230"/>
      <c r="W240" s="23"/>
      <c r="X240" s="22"/>
    </row>
    <row r="241" spans="1:24" s="228" customFormat="1" x14ac:dyDescent="0.2">
      <c r="A241" s="25"/>
      <c r="B241" s="819" t="s">
        <v>229</v>
      </c>
      <c r="C241" s="819"/>
      <c r="D241" s="819"/>
      <c r="E241" s="819"/>
      <c r="F241" s="819"/>
      <c r="G241" s="819"/>
      <c r="H241" s="820"/>
      <c r="I241" s="820"/>
      <c r="J241" s="319"/>
      <c r="K241" s="417"/>
      <c r="L241" s="417"/>
      <c r="M241" s="417"/>
      <c r="N241" s="21"/>
      <c r="O241" s="227"/>
      <c r="P241" s="227"/>
      <c r="V241" s="230"/>
      <c r="W241" s="23"/>
      <c r="X241" s="22"/>
    </row>
    <row r="242" spans="1:24" s="228" customFormat="1" ht="3.75" customHeight="1" x14ac:dyDescent="0.2">
      <c r="A242" s="25"/>
      <c r="B242" s="231"/>
      <c r="C242" s="231"/>
      <c r="D242" s="231"/>
      <c r="E242" s="231"/>
      <c r="F242" s="231"/>
      <c r="G242" s="231"/>
      <c r="H242" s="231"/>
      <c r="I242" s="22"/>
      <c r="J242"/>
      <c r="K242" s="417"/>
      <c r="L242" s="417"/>
      <c r="M242" s="417"/>
      <c r="N242" s="21"/>
      <c r="O242" s="227"/>
      <c r="P242" s="227"/>
      <c r="V242" s="230"/>
      <c r="W242" s="23"/>
      <c r="X242" s="22"/>
    </row>
    <row r="243" spans="1:24" s="228" customFormat="1" x14ac:dyDescent="0.2">
      <c r="A243" s="25"/>
      <c r="B243" s="819" t="s">
        <v>230</v>
      </c>
      <c r="C243" s="820"/>
      <c r="D243" s="820"/>
      <c r="E243" s="820"/>
      <c r="F243" s="820"/>
      <c r="G243" s="820"/>
      <c r="H243" s="820"/>
      <c r="I243" s="820"/>
      <c r="J243" s="319"/>
      <c r="K243" s="22"/>
      <c r="L243" s="417"/>
      <c r="M243" s="417"/>
      <c r="N243" s="21"/>
      <c r="O243" s="227"/>
      <c r="P243" s="227"/>
      <c r="V243" s="230"/>
      <c r="W243" s="23"/>
      <c r="X243" s="22"/>
    </row>
    <row r="244" spans="1:24" s="228" customFormat="1" ht="3.75" customHeight="1" x14ac:dyDescent="0.2">
      <c r="A244" s="25"/>
      <c r="B244" s="231"/>
      <c r="C244" s="231"/>
      <c r="D244" s="231"/>
      <c r="E244" s="231"/>
      <c r="F244" s="231"/>
      <c r="G244" s="231"/>
      <c r="H244" s="231"/>
      <c r="I244" s="231"/>
      <c r="J244" s="229"/>
      <c r="K244" s="417"/>
      <c r="L244" s="417"/>
      <c r="M244" s="417"/>
      <c r="N244" s="21"/>
      <c r="O244" s="227"/>
      <c r="P244" s="227"/>
      <c r="V244" s="230"/>
      <c r="W244" s="23"/>
      <c r="X244" s="22"/>
    </row>
    <row r="245" spans="1:24" s="228" customFormat="1" x14ac:dyDescent="0.2">
      <c r="A245" s="25"/>
      <c r="B245" s="24" t="s">
        <v>240</v>
      </c>
      <c r="C245" s="24"/>
      <c r="D245" s="24"/>
      <c r="E245" s="452"/>
      <c r="F245" s="452"/>
      <c r="G245" s="452"/>
      <c r="H245" s="452"/>
      <c r="I245" s="453"/>
      <c r="J245" s="417"/>
      <c r="K245" s="417"/>
      <c r="L245" s="417"/>
      <c r="M245" s="417"/>
      <c r="N245" s="2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821"/>
      <c r="C251" s="821"/>
      <c r="D251" s="821"/>
      <c r="E251" s="821"/>
      <c r="F251" s="821"/>
      <c r="G251" s="821"/>
      <c r="H251" s="821"/>
      <c r="I251" s="821"/>
      <c r="J251" s="821"/>
      <c r="K251" s="821"/>
      <c r="L251" s="821"/>
      <c r="M251" s="821"/>
      <c r="N251" s="511"/>
      <c r="O251" s="227"/>
      <c r="P251" s="227"/>
      <c r="V251" s="230"/>
      <c r="W251" s="23"/>
      <c r="X251" s="22"/>
    </row>
    <row r="252" spans="1:24" s="228" customFormat="1" x14ac:dyDescent="0.2">
      <c r="A252" s="25"/>
      <c r="B252" s="417"/>
      <c r="C252" s="450"/>
      <c r="D252" s="417"/>
      <c r="E252" s="450"/>
      <c r="F252" s="417"/>
      <c r="G252" s="417"/>
      <c r="H252" s="417"/>
      <c r="I252" s="417"/>
      <c r="J252" s="417"/>
      <c r="K252" s="417"/>
      <c r="L252" s="417"/>
      <c r="M252" s="417"/>
      <c r="N252" s="21"/>
      <c r="O252" s="227"/>
      <c r="P252" s="227"/>
      <c r="V252" s="230"/>
      <c r="W252" s="23"/>
      <c r="X252" s="22"/>
    </row>
    <row r="253" spans="1:24" ht="15" x14ac:dyDescent="0.25">
      <c r="A253" s="404" t="s">
        <v>239</v>
      </c>
      <c r="B253" s="289"/>
      <c r="C253" s="289"/>
      <c r="D253" s="289"/>
      <c r="E253" s="290"/>
      <c r="F253" s="290"/>
      <c r="G253" s="290"/>
      <c r="H253" s="290"/>
      <c r="I253" s="290"/>
      <c r="J253" s="290"/>
      <c r="K253" s="290"/>
      <c r="L253" s="290"/>
      <c r="M253" s="290"/>
      <c r="N253" s="290"/>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0" spans="1:23" x14ac:dyDescent="0.2">
      <c r="A260" s="290"/>
      <c r="B260" s="822"/>
      <c r="C260" s="822"/>
      <c r="D260" s="822"/>
      <c r="E260" s="822"/>
      <c r="F260" s="822"/>
      <c r="G260" s="822"/>
      <c r="H260" s="822"/>
      <c r="I260" s="822"/>
      <c r="J260" s="822"/>
      <c r="K260" s="822"/>
      <c r="L260" s="822"/>
      <c r="M260" s="822"/>
      <c r="N260" s="512"/>
      <c r="W260" s="116"/>
    </row>
    <row r="262" spans="1:23" s="30" customFormat="1" x14ac:dyDescent="0.2">
      <c r="A262" s="354"/>
      <c r="B262" s="76"/>
      <c r="C262" s="128"/>
      <c r="D262" s="353"/>
      <c r="E262" s="76"/>
      <c r="F262" s="128"/>
      <c r="G262" s="353"/>
      <c r="H262" s="353"/>
      <c r="N262" s="352"/>
      <c r="V262" s="51"/>
    </row>
    <row r="263" spans="1:23" s="30" customFormat="1" ht="24" customHeight="1" x14ac:dyDescent="0.2">
      <c r="A263" s="809" t="s">
        <v>112</v>
      </c>
      <c r="B263" s="700"/>
      <c r="C263" s="700"/>
      <c r="D263" s="700"/>
      <c r="E263" s="700"/>
      <c r="F263" s="700"/>
      <c r="G263" s="700"/>
      <c r="H263" s="700"/>
      <c r="I263" s="700"/>
      <c r="J263" s="700"/>
      <c r="K263" s="700"/>
      <c r="L263" s="700"/>
      <c r="M263" s="700"/>
      <c r="N263" s="479"/>
      <c r="V263" s="51"/>
    </row>
    <row r="264" spans="1:23" s="30" customFormat="1" ht="38.25" customHeight="1" x14ac:dyDescent="0.2">
      <c r="A264" s="810" t="s">
        <v>121</v>
      </c>
      <c r="B264" s="700"/>
      <c r="C264" s="700"/>
      <c r="D264" s="700"/>
      <c r="E264" s="700"/>
      <c r="F264" s="700"/>
      <c r="G264" s="700"/>
      <c r="H264" s="700"/>
      <c r="I264" s="700"/>
      <c r="J264" s="700"/>
      <c r="K264" s="700"/>
      <c r="L264" s="700"/>
      <c r="M264" s="700"/>
      <c r="N264" s="476"/>
      <c r="S264" s="51"/>
      <c r="V264" s="51"/>
    </row>
    <row r="267" spans="1:23" s="30" customFormat="1" x14ac:dyDescent="0.2">
      <c r="A267" s="354"/>
      <c r="B267" s="128"/>
      <c r="C267" s="487"/>
      <c r="D267" s="492"/>
      <c r="E267" s="128"/>
      <c r="F267" s="353"/>
      <c r="G267" s="128"/>
      <c r="H267" s="128"/>
      <c r="I267" s="128"/>
      <c r="J267" s="353"/>
      <c r="L267" s="352"/>
      <c r="M267" s="352"/>
    </row>
    <row r="277" spans="1:5" x14ac:dyDescent="0.2">
      <c r="A277" s="457"/>
      <c r="B277" s="456"/>
      <c r="C277" s="456"/>
      <c r="D277" s="456"/>
      <c r="E277" s="456"/>
    </row>
  </sheetData>
  <mergeCells count="211">
    <mergeCell ref="B192:G192"/>
    <mergeCell ref="C116:I116"/>
    <mergeCell ref="C115:D115"/>
    <mergeCell ref="H198:J198"/>
    <mergeCell ref="B194:G194"/>
    <mergeCell ref="H201:J201"/>
    <mergeCell ref="B243:I243"/>
    <mergeCell ref="C122:D122"/>
    <mergeCell ref="E122:I122"/>
    <mergeCell ref="B201:G201"/>
    <mergeCell ref="C123:D123"/>
    <mergeCell ref="E123:I123"/>
    <mergeCell ref="C161:I161"/>
    <mergeCell ref="C166:I166"/>
    <mergeCell ref="B191:G191"/>
    <mergeCell ref="B199:G199"/>
    <mergeCell ref="H199:J199"/>
    <mergeCell ref="B195:G195"/>
    <mergeCell ref="H195:J195"/>
    <mergeCell ref="B196:G196"/>
    <mergeCell ref="C167:I167"/>
    <mergeCell ref="C168:I168"/>
    <mergeCell ref="C99:D99"/>
    <mergeCell ref="E99:I99"/>
    <mergeCell ref="I49:K49"/>
    <mergeCell ref="J57:K57"/>
    <mergeCell ref="E111:I111"/>
    <mergeCell ref="C102:D102"/>
    <mergeCell ref="C103:D103"/>
    <mergeCell ref="E103:I103"/>
    <mergeCell ref="C109:D109"/>
    <mergeCell ref="C90:H90"/>
    <mergeCell ref="F52:K52"/>
    <mergeCell ref="D67:E67"/>
    <mergeCell ref="F54:K54"/>
    <mergeCell ref="D55:E55"/>
    <mergeCell ref="F55:K55"/>
    <mergeCell ref="E109:I109"/>
    <mergeCell ref="I69:K69"/>
    <mergeCell ref="D74:E74"/>
    <mergeCell ref="F74:H74"/>
    <mergeCell ref="J74:M74"/>
    <mergeCell ref="E69:F69"/>
    <mergeCell ref="C110:D110"/>
    <mergeCell ref="E110:I110"/>
    <mergeCell ref="G4:K4"/>
    <mergeCell ref="H7:J7"/>
    <mergeCell ref="J6:K6"/>
    <mergeCell ref="J5:M5"/>
    <mergeCell ref="L6:M6"/>
    <mergeCell ref="K45:M45"/>
    <mergeCell ref="D30:E30"/>
    <mergeCell ref="F10:H10"/>
    <mergeCell ref="D10:E10"/>
    <mergeCell ref="D29:E29"/>
    <mergeCell ref="F29:K29"/>
    <mergeCell ref="E11:F11"/>
    <mergeCell ref="H33:K33"/>
    <mergeCell ref="D31:E31"/>
    <mergeCell ref="F31:K31"/>
    <mergeCell ref="D32:E32"/>
    <mergeCell ref="F32:K32"/>
    <mergeCell ref="D33:E33"/>
    <mergeCell ref="E43:J43"/>
    <mergeCell ref="B39:D39"/>
    <mergeCell ref="I41:K41"/>
    <mergeCell ref="B29:C34"/>
    <mergeCell ref="B37:D37"/>
    <mergeCell ref="G37:H37"/>
    <mergeCell ref="D17:E17"/>
    <mergeCell ref="B24:D24"/>
    <mergeCell ref="B25:D25"/>
    <mergeCell ref="F17:K17"/>
    <mergeCell ref="I25:K25"/>
    <mergeCell ref="D15:E15"/>
    <mergeCell ref="J19:K19"/>
    <mergeCell ref="B23:D23"/>
    <mergeCell ref="B14:C19"/>
    <mergeCell ref="F16:K16"/>
    <mergeCell ref="J34:K34"/>
    <mergeCell ref="E23:L23"/>
    <mergeCell ref="D18:E18"/>
    <mergeCell ref="E24:G24"/>
    <mergeCell ref="B12:C12"/>
    <mergeCell ref="H18:K18"/>
    <mergeCell ref="H200:J200"/>
    <mergeCell ref="H82:K82"/>
    <mergeCell ref="C93:H93"/>
    <mergeCell ref="E101:I101"/>
    <mergeCell ref="H192:J192"/>
    <mergeCell ref="C104:I104"/>
    <mergeCell ref="C100:D100"/>
    <mergeCell ref="E100:I100"/>
    <mergeCell ref="H12:K12"/>
    <mergeCell ref="E12:F12"/>
    <mergeCell ref="E41:G41"/>
    <mergeCell ref="E27:G27"/>
    <mergeCell ref="D16:E16"/>
    <mergeCell ref="D14:E14"/>
    <mergeCell ref="F14:K14"/>
    <mergeCell ref="E25:H25"/>
    <mergeCell ref="E39:H39"/>
    <mergeCell ref="C41:D41"/>
    <mergeCell ref="D52:E52"/>
    <mergeCell ref="D56:E56"/>
    <mergeCell ref="B62:C68"/>
    <mergeCell ref="D62:E62"/>
    <mergeCell ref="F62:M62"/>
    <mergeCell ref="F63:G63"/>
    <mergeCell ref="F66:K66"/>
    <mergeCell ref="H67:K67"/>
    <mergeCell ref="D63:E63"/>
    <mergeCell ref="H56:K56"/>
    <mergeCell ref="F65:K65"/>
    <mergeCell ref="B52:C57"/>
    <mergeCell ref="B200:G200"/>
    <mergeCell ref="B193:G193"/>
    <mergeCell ref="D54:E54"/>
    <mergeCell ref="D65:E65"/>
    <mergeCell ref="A263:M263"/>
    <mergeCell ref="A264:M264"/>
    <mergeCell ref="B226:M226"/>
    <mergeCell ref="B227:M227"/>
    <mergeCell ref="B232:M232"/>
    <mergeCell ref="B235:M235"/>
    <mergeCell ref="A234:M234"/>
    <mergeCell ref="B241:I241"/>
    <mergeCell ref="B254:M260"/>
    <mergeCell ref="G211:H211"/>
    <mergeCell ref="A225:M225"/>
    <mergeCell ref="B237:I237"/>
    <mergeCell ref="B239:I239"/>
    <mergeCell ref="E98:I98"/>
    <mergeCell ref="C88:H88"/>
    <mergeCell ref="E102:I102"/>
    <mergeCell ref="D185:G185"/>
    <mergeCell ref="D80:E80"/>
    <mergeCell ref="F80:H80"/>
    <mergeCell ref="E81:F81"/>
    <mergeCell ref="H191:J191"/>
    <mergeCell ref="C92:H92"/>
    <mergeCell ref="C91:H91"/>
    <mergeCell ref="A206:M206"/>
    <mergeCell ref="A205:M205"/>
    <mergeCell ref="A189:M189"/>
    <mergeCell ref="C89:H89"/>
    <mergeCell ref="B86:H86"/>
    <mergeCell ref="C97:D97"/>
    <mergeCell ref="E97:I97"/>
    <mergeCell ref="C98:D98"/>
    <mergeCell ref="H194:J194"/>
    <mergeCell ref="B197:G197"/>
    <mergeCell ref="H197:J197"/>
    <mergeCell ref="C113:D113"/>
    <mergeCell ref="J186:K186"/>
    <mergeCell ref="J187:K187"/>
    <mergeCell ref="C114:D114"/>
    <mergeCell ref="E114:I114"/>
    <mergeCell ref="C121:D121"/>
    <mergeCell ref="E121:I121"/>
    <mergeCell ref="E115:I115"/>
    <mergeCell ref="C124:I124"/>
    <mergeCell ref="H196:J196"/>
    <mergeCell ref="O118:O123"/>
    <mergeCell ref="O97:O103"/>
    <mergeCell ref="O109:O115"/>
    <mergeCell ref="N87:N92"/>
    <mergeCell ref="N98:N103"/>
    <mergeCell ref="N110:N115"/>
    <mergeCell ref="B246:M251"/>
    <mergeCell ref="B212:E214"/>
    <mergeCell ref="G212:K214"/>
    <mergeCell ref="L211:M211"/>
    <mergeCell ref="L209:M210"/>
    <mergeCell ref="B211:C211"/>
    <mergeCell ref="D211:E211"/>
    <mergeCell ref="I211:K211"/>
    <mergeCell ref="B208:E209"/>
    <mergeCell ref="G208:J209"/>
    <mergeCell ref="C101:D101"/>
    <mergeCell ref="B198:G198"/>
    <mergeCell ref="D186:E186"/>
    <mergeCell ref="D187:E187"/>
    <mergeCell ref="C112:D112"/>
    <mergeCell ref="H193:J193"/>
    <mergeCell ref="E113:I113"/>
    <mergeCell ref="E112:I112"/>
    <mergeCell ref="B1:E1"/>
    <mergeCell ref="F1:M1"/>
    <mergeCell ref="N143:N148"/>
    <mergeCell ref="N151:N156"/>
    <mergeCell ref="N135:N139"/>
    <mergeCell ref="N164:N168"/>
    <mergeCell ref="N159:N161"/>
    <mergeCell ref="N118:N123"/>
    <mergeCell ref="N127:N132"/>
    <mergeCell ref="C111:D111"/>
    <mergeCell ref="B82:C82"/>
    <mergeCell ref="E82:F82"/>
    <mergeCell ref="E49:F49"/>
    <mergeCell ref="H45:I45"/>
    <mergeCell ref="B43:D43"/>
    <mergeCell ref="E44:I44"/>
    <mergeCell ref="A77:M77"/>
    <mergeCell ref="A72:M72"/>
    <mergeCell ref="D53:E53"/>
    <mergeCell ref="B49:D49"/>
    <mergeCell ref="D66:E66"/>
    <mergeCell ref="D64:E64"/>
    <mergeCell ref="J68:K68"/>
    <mergeCell ref="B69:D69"/>
  </mergeCells>
  <phoneticPr fontId="29" type="noConversion"/>
  <conditionalFormatting sqref="L211">
    <cfRule type="cellIs" dxfId="34" priority="1" stopIfTrue="1" operator="equal">
      <formula>""""""</formula>
    </cfRule>
  </conditionalFormatting>
  <conditionalFormatting sqref="K181">
    <cfRule type="expression" dxfId="33" priority="2" stopIfTrue="1">
      <formula>$G$181="Oui"</formula>
    </cfRule>
  </conditionalFormatting>
  <conditionalFormatting sqref="C166:I168 K166:K168 P166:P168">
    <cfRule type="expression" dxfId="32" priority="3" stopIfTrue="1">
      <formula>$L$25="Coût complet"</formula>
    </cfRule>
  </conditionalFormatting>
  <conditionalFormatting sqref="C161:I161">
    <cfRule type="expression" dxfId="31" priority="4" stopIfTrue="1">
      <formula>$L$25="Coût marginal"</formula>
    </cfRule>
  </conditionalFormatting>
  <conditionalFormatting sqref="K161 P161">
    <cfRule type="expression" dxfId="30" priority="5" stopIfTrue="1">
      <formula>$L$25="Coût marginal"</formula>
    </cfRule>
  </conditionalFormatting>
  <conditionalFormatting sqref="O74:O76 O80 O10">
    <cfRule type="cellIs" dxfId="29" priority="6" stopIfTrue="1" operator="notEqual">
      <formula>""""""</formula>
    </cfRule>
  </conditionalFormatting>
  <conditionalFormatting sqref="J27:N27">
    <cfRule type="expression" dxfId="28" priority="7" stopIfTrue="1">
      <formula>$E$27="Autre"</formula>
    </cfRule>
  </conditionalFormatting>
  <dataValidations count="10">
    <dataValidation type="list" allowBlank="1" showInputMessage="1" showErrorMessage="1" sqref="J237 J239 J241 J243 L231:M231 F229:F230">
      <formula1>$O$229:$O$230</formula1>
    </dataValidation>
    <dataValidation type="list" allowBlank="1" showInputMessage="1" showErrorMessage="1" sqref="E229:E230 H78 H60 H8">
      <formula1>#REF!</formula1>
    </dataValidation>
    <dataValidation type="list" allowBlank="1" showInputMessage="1" showErrorMessage="1" sqref="G181">
      <formula1>$P$181:$P$182</formula1>
    </dataValidation>
    <dataValidation type="list" allowBlank="1" showInputMessage="1" showErrorMessage="1" sqref="C121:D123 C109:D115">
      <formula1>$Q$109:$Q$114</formula1>
    </dataValidation>
    <dataValidation type="list" allowBlank="1" showInputMessage="1" showErrorMessage="1" sqref="C97:C103">
      <formula1>$P$97:$P$102</formula1>
    </dataValidation>
    <dataValidation type="list" allowBlank="1" showInputMessage="1" showErrorMessage="1" sqref="B74:B76 B80 F45 B10">
      <formula1>$Q$2:$Q$3</formula1>
    </dataValidation>
    <dataValidation type="list" allowBlank="1" showInputMessage="1" showErrorMessage="1" sqref="E37">
      <formula1>$V$2:$V$54</formula1>
    </dataValidation>
    <dataValidation type="list" allowBlank="1" showInputMessage="1" showErrorMessage="1" sqref="E27:G27">
      <formula1>$S$18:$S$40</formula1>
    </dataValidation>
    <dataValidation type="list" allowBlank="1" showInputMessage="1" showErrorMessage="1" sqref="L25:M25">
      <formula1>$P$2:$P$3</formula1>
    </dataValidation>
    <dataValidation type="list" allowBlank="1" showInputMessage="1" showErrorMessage="1" sqref="E25:H25">
      <formula1>$S$2:$S$9</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3" max="16383" man="1"/>
    <brk id="187" max="12"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indexed="15"/>
  </sheetPr>
  <dimension ref="A1:Y277"/>
  <sheetViews>
    <sheetView zoomScaleNormal="100" workbookViewId="0">
      <selection activeCell="C4" sqref="C4"/>
    </sheetView>
  </sheetViews>
  <sheetFormatPr baseColWidth="10" defaultColWidth="11.42578125" defaultRowHeight="12.75" x14ac:dyDescent="0.2"/>
  <cols>
    <col min="1" max="1" width="8.140625" style="133" customWidth="1"/>
    <col min="2" max="2" width="11.140625" style="133" customWidth="1"/>
    <col min="3" max="3" width="16.140625" style="133" customWidth="1"/>
    <col min="4" max="4" width="12" style="133" customWidth="1"/>
    <col min="5" max="5" width="13.42578125" style="133" customWidth="1"/>
    <col min="6" max="6" width="12.28515625" style="133" customWidth="1"/>
    <col min="7" max="7" width="9.85546875" style="133" customWidth="1"/>
    <col min="8" max="8" width="11.5703125" style="133" customWidth="1"/>
    <col min="9" max="9" width="11" style="133" customWidth="1"/>
    <col min="10" max="10" width="10.7109375" style="133" customWidth="1"/>
    <col min="11" max="11" width="12.7109375" style="133" customWidth="1"/>
    <col min="12" max="13" width="13" style="133" customWidth="1"/>
    <col min="14" max="14" width="13.7109375" style="133" customWidth="1"/>
    <col min="15" max="15" width="12.42578125" style="133" customWidth="1"/>
    <col min="16" max="16" width="12.42578125" style="133" hidden="1" customWidth="1"/>
    <col min="17" max="17" width="18" style="133" hidden="1" customWidth="1"/>
    <col min="18" max="18" width="11.42578125" style="133" hidden="1" customWidth="1"/>
    <col min="19" max="19" width="49.85546875" style="133" hidden="1" customWidth="1"/>
    <col min="20" max="20" width="23.42578125" style="133" hidden="1" customWidth="1"/>
    <col min="21" max="21" width="14.7109375" style="133" hidden="1" customWidth="1"/>
    <col min="22" max="22" width="11.42578125" style="133" hidden="1" customWidth="1"/>
    <col min="23" max="23" width="19.42578125" style="93" customWidth="1"/>
    <col min="24" max="24" width="11.42578125" style="93"/>
    <col min="25" max="16384" width="11.42578125" style="133"/>
  </cols>
  <sheetData>
    <row r="1" spans="1:25" s="93" customFormat="1" ht="78" customHeight="1" x14ac:dyDescent="0.2">
      <c r="A1" s="599"/>
      <c r="B1" s="663"/>
      <c r="C1" s="664"/>
      <c r="D1" s="664"/>
      <c r="E1" s="665"/>
      <c r="F1" s="666" t="s">
        <v>368</v>
      </c>
      <c r="G1" s="667"/>
      <c r="H1" s="667"/>
      <c r="I1" s="667"/>
      <c r="J1" s="667"/>
      <c r="K1" s="667"/>
      <c r="L1" s="667"/>
      <c r="M1" s="668"/>
      <c r="N1" s="505"/>
      <c r="O1" s="181"/>
      <c r="P1" s="67"/>
      <c r="Q1" s="67" t="s">
        <v>59</v>
      </c>
      <c r="R1" s="67" t="s">
        <v>57</v>
      </c>
      <c r="S1" s="67" t="s">
        <v>40</v>
      </c>
      <c r="T1" s="130" t="s">
        <v>92</v>
      </c>
      <c r="U1" s="130" t="s">
        <v>98</v>
      </c>
      <c r="V1" s="67" t="s">
        <v>105</v>
      </c>
      <c r="W1" s="136"/>
      <c r="Y1" s="67"/>
    </row>
    <row r="2" spans="1:25" s="93" customFormat="1" ht="12.75" customHeight="1" x14ac:dyDescent="0.2">
      <c r="G2" s="4"/>
      <c r="H2" s="182"/>
      <c r="I2" s="98"/>
      <c r="J2" s="188"/>
      <c r="K2" s="188"/>
      <c r="L2" s="188"/>
      <c r="M2" s="188"/>
      <c r="N2" s="455"/>
      <c r="O2" s="181"/>
      <c r="P2" s="93" t="s">
        <v>108</v>
      </c>
      <c r="Q2" s="93" t="s">
        <v>58</v>
      </c>
      <c r="R2" s="93" t="s">
        <v>51</v>
      </c>
      <c r="S2" s="137" t="s">
        <v>363</v>
      </c>
      <c r="T2" s="167">
        <f>IF(L25="Coût marginal",1,2)</f>
        <v>2</v>
      </c>
      <c r="V2" s="428" t="s">
        <v>246</v>
      </c>
      <c r="W2" s="135"/>
    </row>
    <row r="3" spans="1:25" s="93" customFormat="1" x14ac:dyDescent="0.2">
      <c r="J3" s="479"/>
      <c r="K3" s="479"/>
      <c r="L3" s="479"/>
      <c r="M3" s="479"/>
      <c r="N3" s="479"/>
      <c r="P3" s="93" t="s">
        <v>109</v>
      </c>
      <c r="Q3" s="93" t="s">
        <v>38</v>
      </c>
      <c r="R3" s="93" t="s">
        <v>52</v>
      </c>
      <c r="S3" s="137" t="s">
        <v>99</v>
      </c>
      <c r="T3" s="167"/>
      <c r="V3" s="428" t="s">
        <v>247</v>
      </c>
      <c r="W3" s="135"/>
    </row>
    <row r="4" spans="1:25" s="93" customFormat="1" ht="30.75" customHeight="1" x14ac:dyDescent="0.2">
      <c r="D4" s="102"/>
      <c r="E4" s="68" t="s">
        <v>110</v>
      </c>
      <c r="F4" s="69">
        <v>7</v>
      </c>
      <c r="G4" s="749" t="s">
        <v>80</v>
      </c>
      <c r="H4" s="750"/>
      <c r="I4" s="750"/>
      <c r="J4" s="750"/>
      <c r="K4" s="751"/>
      <c r="R4" s="93" t="s">
        <v>106</v>
      </c>
      <c r="S4" s="138" t="s">
        <v>113</v>
      </c>
      <c r="T4" s="131" t="s">
        <v>93</v>
      </c>
      <c r="U4" s="132" t="s">
        <v>97</v>
      </c>
      <c r="V4" s="428" t="s">
        <v>248</v>
      </c>
    </row>
    <row r="5" spans="1:25" s="93" customFormat="1" ht="18" x14ac:dyDescent="0.25">
      <c r="E5" s="70"/>
      <c r="F5" s="183"/>
      <c r="G5" s="183"/>
      <c r="H5" s="183"/>
      <c r="I5" s="28"/>
      <c r="J5" s="757" t="s">
        <v>66</v>
      </c>
      <c r="K5" s="758"/>
      <c r="L5" s="758"/>
      <c r="M5" s="759"/>
      <c r="R5" s="93" t="s">
        <v>53</v>
      </c>
      <c r="S5" s="138" t="s">
        <v>104</v>
      </c>
      <c r="T5" s="184" t="s">
        <v>94</v>
      </c>
      <c r="U5" s="185">
        <v>0.08</v>
      </c>
      <c r="V5" s="428" t="s">
        <v>249</v>
      </c>
      <c r="W5" s="135"/>
    </row>
    <row r="6" spans="1:25" s="93" customFormat="1" x14ac:dyDescent="0.2">
      <c r="J6" s="755" t="str">
        <f>'Fiche Identité'!E2</f>
        <v xml:space="preserve">N° de dossier : </v>
      </c>
      <c r="K6" s="837"/>
      <c r="L6" s="760" t="str">
        <f>CONCATENATE('Fiche Identité'!F2,"-07")</f>
        <v>ANR--07</v>
      </c>
      <c r="M6" s="761"/>
      <c r="R6" s="93" t="s">
        <v>107</v>
      </c>
      <c r="S6" s="138" t="s">
        <v>100</v>
      </c>
      <c r="T6" s="186" t="s">
        <v>95</v>
      </c>
      <c r="U6" s="187">
        <v>0.2</v>
      </c>
      <c r="V6" s="428" t="s">
        <v>250</v>
      </c>
      <c r="W6" s="135"/>
    </row>
    <row r="7" spans="1:25" s="93" customFormat="1" ht="15" customHeight="1" x14ac:dyDescent="0.25">
      <c r="A7" s="36" t="s">
        <v>67</v>
      </c>
      <c r="B7" s="72"/>
      <c r="C7" s="72"/>
      <c r="D7" s="72"/>
      <c r="E7" s="72"/>
      <c r="F7" s="72"/>
      <c r="G7" s="73"/>
      <c r="H7" s="752" t="s">
        <v>69</v>
      </c>
      <c r="I7" s="753"/>
      <c r="J7" s="754"/>
      <c r="K7" s="74" t="s">
        <v>46</v>
      </c>
      <c r="N7" s="188"/>
      <c r="R7" s="93" t="s">
        <v>54</v>
      </c>
      <c r="S7" s="138" t="s">
        <v>101</v>
      </c>
      <c r="T7" s="189"/>
      <c r="U7" s="187">
        <v>0.4</v>
      </c>
      <c r="V7" s="428" t="s">
        <v>251</v>
      </c>
      <c r="W7" s="135"/>
    </row>
    <row r="8" spans="1:25" s="93" customFormat="1" ht="8.25" customHeight="1" x14ac:dyDescent="0.25">
      <c r="A8" s="75"/>
      <c r="B8" s="76"/>
      <c r="C8" s="76"/>
      <c r="D8" s="76"/>
      <c r="E8" s="76"/>
      <c r="F8" s="76"/>
      <c r="G8" s="77"/>
      <c r="H8" s="78"/>
      <c r="K8" s="3"/>
      <c r="L8" s="79"/>
      <c r="M8" s="79"/>
      <c r="N8" s="74"/>
      <c r="Q8" s="71"/>
      <c r="R8" s="93" t="s">
        <v>55</v>
      </c>
      <c r="S8" s="137" t="s">
        <v>102</v>
      </c>
      <c r="T8" s="190"/>
      <c r="U8" s="187">
        <v>7.0000000000000007E-2</v>
      </c>
      <c r="V8" s="428" t="s">
        <v>252</v>
      </c>
      <c r="W8" s="135"/>
    </row>
    <row r="9" spans="1:25" s="93" customFormat="1" ht="14.25" x14ac:dyDescent="0.2">
      <c r="B9" s="80" t="s">
        <v>86</v>
      </c>
      <c r="C9" s="80"/>
      <c r="D9" s="80" t="s">
        <v>87</v>
      </c>
      <c r="E9" s="80"/>
      <c r="F9" s="80" t="s">
        <v>88</v>
      </c>
      <c r="J9" s="164" t="s">
        <v>89</v>
      </c>
      <c r="K9" s="164"/>
      <c r="L9" s="74" t="s">
        <v>174</v>
      </c>
      <c r="M9" s="74"/>
      <c r="N9" s="276"/>
      <c r="O9" s="116"/>
      <c r="Q9" s="71"/>
      <c r="R9" s="93" t="s">
        <v>56</v>
      </c>
      <c r="S9" s="138" t="s">
        <v>103</v>
      </c>
      <c r="T9" s="191" t="s">
        <v>96</v>
      </c>
      <c r="U9" s="192">
        <v>0</v>
      </c>
      <c r="V9" s="428" t="s">
        <v>253</v>
      </c>
      <c r="W9" s="135"/>
    </row>
    <row r="10" spans="1:25" s="93" customFormat="1" ht="15.75" thickBot="1" x14ac:dyDescent="0.3">
      <c r="B10" s="295"/>
      <c r="C10" s="142"/>
      <c r="D10" s="737"/>
      <c r="E10" s="738"/>
      <c r="F10" s="734"/>
      <c r="G10" s="735"/>
      <c r="H10" s="736"/>
      <c r="I10" s="2"/>
      <c r="J10" s="297"/>
      <c r="K10" s="193"/>
      <c r="L10" s="316"/>
      <c r="M10" s="316"/>
      <c r="N10" s="81"/>
      <c r="O10" s="194"/>
      <c r="R10" s="195" t="s">
        <v>77</v>
      </c>
      <c r="S10" s="133"/>
      <c r="T10" s="196"/>
      <c r="U10" s="192">
        <v>0</v>
      </c>
      <c r="V10" s="428" t="s">
        <v>254</v>
      </c>
      <c r="W10" s="136"/>
    </row>
    <row r="11" spans="1:25" s="93" customFormat="1" ht="16.5" customHeight="1" x14ac:dyDescent="0.2">
      <c r="B11" s="82" t="s">
        <v>90</v>
      </c>
      <c r="C11" s="83"/>
      <c r="D11" s="82"/>
      <c r="E11" s="766" t="s">
        <v>122</v>
      </c>
      <c r="F11" s="766"/>
      <c r="G11" s="30"/>
      <c r="H11" s="80" t="s">
        <v>91</v>
      </c>
      <c r="I11" s="30"/>
      <c r="J11" s="30"/>
      <c r="L11" s="81"/>
      <c r="M11" s="81"/>
      <c r="O11" s="116"/>
      <c r="S11" s="133"/>
      <c r="V11" s="428" t="s">
        <v>255</v>
      </c>
      <c r="W11" s="135"/>
    </row>
    <row r="12" spans="1:25" s="93" customFormat="1" ht="15" thickBot="1" x14ac:dyDescent="0.25">
      <c r="B12" s="770"/>
      <c r="C12" s="770"/>
      <c r="D12" s="122"/>
      <c r="E12" s="769"/>
      <c r="F12" s="769"/>
      <c r="G12" s="82"/>
      <c r="H12" s="727"/>
      <c r="I12" s="727"/>
      <c r="J12" s="727"/>
      <c r="K12" s="727"/>
      <c r="S12" s="133"/>
      <c r="V12" s="428" t="s">
        <v>256</v>
      </c>
      <c r="W12" s="135"/>
    </row>
    <row r="13" spans="1:25" s="116" customFormat="1" x14ac:dyDescent="0.2">
      <c r="B13" s="143"/>
      <c r="C13" s="21"/>
      <c r="D13" s="144"/>
      <c r="E13" s="141"/>
      <c r="F13" s="35"/>
      <c r="G13" s="180"/>
      <c r="H13" s="197"/>
      <c r="I13" s="198"/>
      <c r="J13" s="198"/>
      <c r="K13" s="198"/>
      <c r="S13" s="133"/>
      <c r="V13" s="429" t="s">
        <v>257</v>
      </c>
      <c r="W13" s="136"/>
      <c r="X13" s="93"/>
    </row>
    <row r="14" spans="1:25" s="116" customFormat="1" ht="14.25" x14ac:dyDescent="0.2">
      <c r="B14" s="743" t="s">
        <v>129</v>
      </c>
      <c r="C14" s="744"/>
      <c r="D14" s="741" t="s">
        <v>196</v>
      </c>
      <c r="E14" s="742"/>
      <c r="F14" s="720" t="str">
        <f>IF(E23="","",E23)</f>
        <v/>
      </c>
      <c r="G14" s="720"/>
      <c r="H14" s="720"/>
      <c r="I14" s="720"/>
      <c r="J14" s="720"/>
      <c r="K14" s="720"/>
      <c r="S14" s="133"/>
      <c r="V14" s="428" t="s">
        <v>258</v>
      </c>
      <c r="W14" s="136"/>
      <c r="X14" s="93"/>
    </row>
    <row r="15" spans="1:25" s="116" customFormat="1" ht="14.25" customHeight="1" x14ac:dyDescent="0.2">
      <c r="B15" s="745"/>
      <c r="C15" s="744"/>
      <c r="D15" s="696" t="s">
        <v>30</v>
      </c>
      <c r="E15" s="696"/>
      <c r="F15" s="442" t="str">
        <f>IF(F53="","",F53)</f>
        <v/>
      </c>
      <c r="G15" s="83"/>
      <c r="H15" s="83"/>
      <c r="I15" s="83"/>
      <c r="J15" s="83"/>
      <c r="K15" s="83"/>
      <c r="P15" s="93"/>
      <c r="S15" s="93"/>
      <c r="V15" s="43" t="s">
        <v>259</v>
      </c>
    </row>
    <row r="16" spans="1:25" s="116" customFormat="1" ht="14.25" x14ac:dyDescent="0.2">
      <c r="B16" s="745"/>
      <c r="C16" s="744"/>
      <c r="D16" s="696" t="s">
        <v>32</v>
      </c>
      <c r="E16" s="719"/>
      <c r="F16" s="720" t="str">
        <f>IF(F54="","",F54)</f>
        <v/>
      </c>
      <c r="G16" s="720"/>
      <c r="H16" s="720"/>
      <c r="I16" s="720"/>
      <c r="J16" s="720"/>
      <c r="K16" s="720"/>
      <c r="V16" s="22" t="s">
        <v>260</v>
      </c>
    </row>
    <row r="17" spans="1:24" s="116" customFormat="1" ht="14.25" x14ac:dyDescent="0.2">
      <c r="B17" s="745"/>
      <c r="C17" s="744"/>
      <c r="D17" s="696" t="s">
        <v>33</v>
      </c>
      <c r="E17" s="696"/>
      <c r="F17" s="720" t="str">
        <f>IF(F55="","",F55)</f>
        <v/>
      </c>
      <c r="G17" s="720"/>
      <c r="H17" s="720"/>
      <c r="I17" s="720"/>
      <c r="J17" s="720"/>
      <c r="K17" s="720"/>
      <c r="S17" s="436" t="s">
        <v>321</v>
      </c>
      <c r="T17" s="436" t="s">
        <v>289</v>
      </c>
      <c r="V17" s="22" t="s">
        <v>261</v>
      </c>
    </row>
    <row r="18" spans="1:24" s="93" customFormat="1" ht="12.75" customHeight="1" x14ac:dyDescent="0.2">
      <c r="A18" s="117"/>
      <c r="B18" s="745"/>
      <c r="C18" s="744"/>
      <c r="D18" s="696" t="s">
        <v>31</v>
      </c>
      <c r="E18" s="696"/>
      <c r="F18" s="569" t="str">
        <f>IF(F56="","",F56)</f>
        <v/>
      </c>
      <c r="G18" s="50" t="s">
        <v>27</v>
      </c>
      <c r="H18" s="720" t="str">
        <f>IF(H56="","",H56)</f>
        <v/>
      </c>
      <c r="I18" s="720"/>
      <c r="J18" s="720"/>
      <c r="K18" s="720"/>
      <c r="L18" s="76"/>
      <c r="M18" s="76"/>
      <c r="N18" s="124"/>
      <c r="S18" s="437" t="s">
        <v>290</v>
      </c>
      <c r="T18" s="437" t="s">
        <v>291</v>
      </c>
      <c r="V18" s="428" t="s">
        <v>262</v>
      </c>
      <c r="W18" s="116"/>
    </row>
    <row r="19" spans="1:24" s="93" customFormat="1" ht="14.25" x14ac:dyDescent="0.2">
      <c r="A19" s="117"/>
      <c r="B19" s="745"/>
      <c r="C19" s="744"/>
      <c r="D19" s="119"/>
      <c r="E19" s="119"/>
      <c r="F19" s="122"/>
      <c r="G19" s="263" t="s">
        <v>28</v>
      </c>
      <c r="H19" s="443" t="str">
        <f>IF(H57="","",H57)</f>
        <v/>
      </c>
      <c r="I19" s="264" t="s">
        <v>29</v>
      </c>
      <c r="J19" s="694" t="str">
        <f>IF(J57="","",J57)</f>
        <v/>
      </c>
      <c r="K19" s="695"/>
      <c r="L19" s="124"/>
      <c r="M19" s="124"/>
      <c r="N19" s="124"/>
      <c r="S19" s="437" t="s">
        <v>292</v>
      </c>
      <c r="T19" s="437" t="s">
        <v>293</v>
      </c>
      <c r="V19" s="22" t="s">
        <v>263</v>
      </c>
      <c r="W19" s="116"/>
    </row>
    <row r="20" spans="1:24" s="116" customFormat="1" x14ac:dyDescent="0.2">
      <c r="B20" s="143"/>
      <c r="C20" s="21"/>
      <c r="D20" s="144"/>
      <c r="E20" s="141"/>
      <c r="F20" s="35"/>
      <c r="G20" s="180"/>
      <c r="H20" s="197"/>
      <c r="I20" s="198"/>
      <c r="J20" s="198"/>
      <c r="K20" s="198"/>
      <c r="S20" s="437" t="s">
        <v>294</v>
      </c>
      <c r="T20" s="437" t="s">
        <v>295</v>
      </c>
      <c r="V20" s="22" t="s">
        <v>264</v>
      </c>
      <c r="W20" s="136"/>
      <c r="X20" s="93"/>
    </row>
    <row r="21" spans="1:24" s="92" customFormat="1" ht="15" customHeight="1" x14ac:dyDescent="0.2">
      <c r="A21" s="88" t="s">
        <v>63</v>
      </c>
      <c r="B21" s="89"/>
      <c r="C21" s="89"/>
      <c r="D21" s="89"/>
      <c r="E21" s="89"/>
      <c r="F21" s="89"/>
      <c r="G21" s="90"/>
      <c r="H21" s="90"/>
      <c r="I21" s="90"/>
      <c r="J21" s="90"/>
      <c r="K21" s="91"/>
      <c r="L21" s="90"/>
      <c r="M21" s="90"/>
      <c r="N21" s="493"/>
      <c r="S21" s="437" t="s">
        <v>296</v>
      </c>
      <c r="T21" s="437" t="s">
        <v>297</v>
      </c>
      <c r="V21" s="428" t="s">
        <v>265</v>
      </c>
      <c r="W21" s="134"/>
      <c r="X21" s="93"/>
    </row>
    <row r="22" spans="1:24" s="93" customFormat="1" ht="7.5" customHeight="1" x14ac:dyDescent="0.25">
      <c r="B22" s="94"/>
      <c r="C22" s="95"/>
      <c r="D22" s="96"/>
      <c r="E22" s="96"/>
      <c r="F22" s="96"/>
      <c r="K22" s="97"/>
      <c r="N22" s="98"/>
      <c r="S22" s="437" t="s">
        <v>298</v>
      </c>
      <c r="T22" s="437" t="s">
        <v>299</v>
      </c>
      <c r="V22" s="22" t="s">
        <v>266</v>
      </c>
      <c r="W22" s="136"/>
    </row>
    <row r="23" spans="1:24" s="93" customFormat="1" ht="41.25" customHeight="1" thickBot="1" x14ac:dyDescent="0.25">
      <c r="A23" s="99"/>
      <c r="B23" s="739" t="s">
        <v>117</v>
      </c>
      <c r="C23" s="740"/>
      <c r="D23" s="739"/>
      <c r="E23" s="762"/>
      <c r="F23" s="763"/>
      <c r="G23" s="763"/>
      <c r="H23" s="763"/>
      <c r="I23" s="763"/>
      <c r="J23" s="763"/>
      <c r="K23" s="764"/>
      <c r="L23" s="765"/>
      <c r="M23" s="495"/>
      <c r="N23" s="98"/>
      <c r="S23" s="437" t="s">
        <v>300</v>
      </c>
      <c r="T23" s="437" t="s">
        <v>301</v>
      </c>
      <c r="V23" s="430" t="s">
        <v>267</v>
      </c>
      <c r="W23" s="136"/>
    </row>
    <row r="24" spans="1:24" s="93" customFormat="1" ht="33.75" customHeight="1" thickBot="1" x14ac:dyDescent="0.25">
      <c r="A24" s="100"/>
      <c r="B24" s="739" t="s">
        <v>60</v>
      </c>
      <c r="C24" s="740"/>
      <c r="D24" s="739"/>
      <c r="E24" s="771"/>
      <c r="F24" s="772"/>
      <c r="G24" s="772"/>
      <c r="H24" s="129"/>
      <c r="I24" s="199"/>
      <c r="J24" s="181"/>
      <c r="K24" s="181"/>
      <c r="Q24" s="167"/>
      <c r="S24" s="437" t="s">
        <v>302</v>
      </c>
      <c r="T24" s="437" t="s">
        <v>301</v>
      </c>
      <c r="V24" s="428" t="s">
        <v>268</v>
      </c>
      <c r="W24" s="136"/>
    </row>
    <row r="25" spans="1:24" s="102" customFormat="1" ht="23.25" customHeight="1" thickBot="1" x14ac:dyDescent="0.25">
      <c r="A25" s="100"/>
      <c r="B25" s="739" t="s">
        <v>40</v>
      </c>
      <c r="C25" s="740"/>
      <c r="D25" s="739"/>
      <c r="E25" s="636"/>
      <c r="F25" s="636"/>
      <c r="G25" s="636"/>
      <c r="H25" s="748"/>
      <c r="I25" s="767" t="s">
        <v>111</v>
      </c>
      <c r="J25" s="768"/>
      <c r="K25" s="768"/>
      <c r="L25" s="298"/>
      <c r="M25" s="496"/>
      <c r="N25" s="139"/>
      <c r="O25" s="101"/>
      <c r="Q25" s="167"/>
      <c r="S25" s="437" t="s">
        <v>303</v>
      </c>
      <c r="T25" s="437" t="s">
        <v>301</v>
      </c>
      <c r="V25" s="428" t="s">
        <v>269</v>
      </c>
      <c r="W25" s="135"/>
      <c r="X25" s="93"/>
    </row>
    <row r="26" spans="1:24" s="28" customFormat="1" ht="15" customHeight="1" x14ac:dyDescent="0.2">
      <c r="B26" s="143"/>
      <c r="C26" s="143"/>
      <c r="D26" s="178"/>
      <c r="E26" s="127"/>
      <c r="F26" s="127"/>
      <c r="G26" s="128"/>
      <c r="I26" s="177"/>
      <c r="J26" s="177"/>
      <c r="K26" s="177"/>
      <c r="L26" s="177"/>
      <c r="M26" s="177"/>
      <c r="Q26" s="167"/>
      <c r="S26" s="437" t="s">
        <v>304</v>
      </c>
      <c r="T26" s="437" t="s">
        <v>301</v>
      </c>
      <c r="V26" s="428" t="s">
        <v>270</v>
      </c>
      <c r="W26" s="136"/>
    </row>
    <row r="27" spans="1:24" s="28" customFormat="1" ht="14.25" x14ac:dyDescent="0.2">
      <c r="A27" s="302"/>
      <c r="B27" s="151" t="s">
        <v>126</v>
      </c>
      <c r="C27" s="151"/>
      <c r="D27" s="178"/>
      <c r="E27" s="733"/>
      <c r="F27" s="747"/>
      <c r="G27" s="747"/>
      <c r="H27" s="198"/>
      <c r="I27" s="264" t="str">
        <f>IF(E27="Autre","Préciser : ","")</f>
        <v/>
      </c>
      <c r="J27" s="477"/>
      <c r="K27" s="478"/>
      <c r="L27" s="478"/>
      <c r="M27" s="478"/>
      <c r="N27" s="478"/>
      <c r="Q27" s="167"/>
      <c r="S27" s="437" t="s">
        <v>281</v>
      </c>
      <c r="T27" s="437" t="s">
        <v>305</v>
      </c>
      <c r="V27" s="428" t="s">
        <v>271</v>
      </c>
      <c r="W27" s="136"/>
    </row>
    <row r="28" spans="1:24" s="28" customFormat="1" x14ac:dyDescent="0.2">
      <c r="A28" s="198"/>
      <c r="B28" s="143"/>
      <c r="C28" s="143"/>
      <c r="D28" s="178"/>
      <c r="E28" s="127"/>
      <c r="F28" s="127"/>
      <c r="G28" s="128"/>
      <c r="H28" s="198"/>
      <c r="I28" s="265"/>
      <c r="J28" s="265"/>
      <c r="K28" s="265"/>
      <c r="L28" s="265"/>
      <c r="M28" s="265"/>
      <c r="N28" s="198"/>
      <c r="Q28" s="167"/>
      <c r="S28" s="437" t="s">
        <v>284</v>
      </c>
      <c r="T28" s="437" t="s">
        <v>306</v>
      </c>
      <c r="V28" s="428" t="s">
        <v>272</v>
      </c>
      <c r="W28" s="136"/>
    </row>
    <row r="29" spans="1:24" s="28" customFormat="1" ht="14.25" x14ac:dyDescent="0.2">
      <c r="A29" s="198"/>
      <c r="B29" s="743" t="s">
        <v>128</v>
      </c>
      <c r="C29" s="744"/>
      <c r="D29" s="741" t="s">
        <v>196</v>
      </c>
      <c r="E29" s="742"/>
      <c r="F29" s="720"/>
      <c r="G29" s="720"/>
      <c r="H29" s="720"/>
      <c r="I29" s="720"/>
      <c r="J29" s="720"/>
      <c r="K29" s="720"/>
      <c r="L29" s="265"/>
      <c r="M29" s="265"/>
      <c r="N29" s="198"/>
      <c r="Q29" s="167"/>
      <c r="S29" s="437" t="s">
        <v>283</v>
      </c>
      <c r="T29" s="437" t="s">
        <v>307</v>
      </c>
      <c r="V29" s="431" t="s">
        <v>273</v>
      </c>
      <c r="W29" s="136"/>
    </row>
    <row r="30" spans="1:24" s="116" customFormat="1" ht="14.25" customHeight="1" x14ac:dyDescent="0.2">
      <c r="B30" s="745"/>
      <c r="C30" s="744"/>
      <c r="D30" s="696" t="s">
        <v>30</v>
      </c>
      <c r="E30" s="696"/>
      <c r="F30" s="171"/>
      <c r="G30" s="83"/>
      <c r="H30" s="83"/>
      <c r="I30" s="83"/>
      <c r="J30" s="83"/>
      <c r="K30" s="83"/>
      <c r="P30" s="93"/>
      <c r="S30" s="437" t="s">
        <v>286</v>
      </c>
      <c r="T30" s="437" t="s">
        <v>308</v>
      </c>
      <c r="V30" s="430" t="s">
        <v>274</v>
      </c>
    </row>
    <row r="31" spans="1:24" s="116" customFormat="1" ht="14.25" x14ac:dyDescent="0.2">
      <c r="B31" s="745"/>
      <c r="C31" s="744"/>
      <c r="D31" s="696" t="s">
        <v>32</v>
      </c>
      <c r="E31" s="719"/>
      <c r="F31" s="746"/>
      <c r="G31" s="746"/>
      <c r="H31" s="746"/>
      <c r="I31" s="746"/>
      <c r="J31" s="746"/>
      <c r="K31" s="746"/>
      <c r="S31" s="437" t="s">
        <v>282</v>
      </c>
      <c r="T31" s="437" t="s">
        <v>309</v>
      </c>
      <c r="V31" s="428" t="s">
        <v>275</v>
      </c>
    </row>
    <row r="32" spans="1:24" s="116" customFormat="1" ht="14.25" x14ac:dyDescent="0.2">
      <c r="B32" s="745"/>
      <c r="C32" s="744"/>
      <c r="D32" s="696" t="s">
        <v>33</v>
      </c>
      <c r="E32" s="696"/>
      <c r="F32" s="746"/>
      <c r="G32" s="746"/>
      <c r="H32" s="746"/>
      <c r="I32" s="746"/>
      <c r="J32" s="746"/>
      <c r="K32" s="746"/>
      <c r="S32" s="437" t="s">
        <v>310</v>
      </c>
      <c r="T32" s="437" t="s">
        <v>311</v>
      </c>
      <c r="V32" s="23" t="s">
        <v>276</v>
      </c>
    </row>
    <row r="33" spans="1:24" s="93" customFormat="1" ht="12.75" customHeight="1" x14ac:dyDescent="0.2">
      <c r="A33" s="117"/>
      <c r="B33" s="745"/>
      <c r="C33" s="744"/>
      <c r="D33" s="696" t="s">
        <v>31</v>
      </c>
      <c r="E33" s="696"/>
      <c r="F33" s="171"/>
      <c r="G33" s="50" t="s">
        <v>27</v>
      </c>
      <c r="H33" s="746"/>
      <c r="I33" s="746"/>
      <c r="J33" s="746"/>
      <c r="K33" s="746"/>
      <c r="L33" s="76"/>
      <c r="M33" s="76"/>
      <c r="N33" s="124"/>
      <c r="S33" s="437" t="s">
        <v>312</v>
      </c>
      <c r="T33" s="437" t="s">
        <v>313</v>
      </c>
      <c r="V33" s="23" t="s">
        <v>277</v>
      </c>
      <c r="W33" s="116"/>
    </row>
    <row r="34" spans="1:24" s="93" customFormat="1" ht="14.25" x14ac:dyDescent="0.2">
      <c r="A34" s="117"/>
      <c r="B34" s="745"/>
      <c r="C34" s="744"/>
      <c r="D34" s="119"/>
      <c r="E34" s="119"/>
      <c r="F34" s="122"/>
      <c r="G34" s="263" t="s">
        <v>28</v>
      </c>
      <c r="H34" s="175"/>
      <c r="I34" s="264" t="s">
        <v>29</v>
      </c>
      <c r="J34" s="716"/>
      <c r="K34" s="717"/>
      <c r="L34" s="124"/>
      <c r="M34" s="124"/>
      <c r="N34" s="124"/>
      <c r="S34" s="437" t="s">
        <v>285</v>
      </c>
      <c r="T34" s="437" t="s">
        <v>314</v>
      </c>
      <c r="V34" s="428" t="s">
        <v>278</v>
      </c>
      <c r="W34" s="116"/>
    </row>
    <row r="35" spans="1:24" s="28" customFormat="1" x14ac:dyDescent="0.2">
      <c r="B35" s="143"/>
      <c r="C35" s="143"/>
      <c r="D35" s="178"/>
      <c r="E35" s="127"/>
      <c r="F35" s="127"/>
      <c r="G35" s="128"/>
      <c r="I35" s="177"/>
      <c r="J35" s="177"/>
      <c r="K35" s="177"/>
      <c r="L35" s="177"/>
      <c r="M35" s="177"/>
      <c r="Q35" s="167"/>
      <c r="S35" s="437" t="s">
        <v>287</v>
      </c>
      <c r="T35" s="437" t="s">
        <v>315</v>
      </c>
      <c r="V35" s="428" t="s">
        <v>279</v>
      </c>
      <c r="W35" s="136"/>
    </row>
    <row r="36" spans="1:24" s="93" customFormat="1" ht="20.25" customHeight="1" x14ac:dyDescent="0.2">
      <c r="A36" s="103"/>
      <c r="B36" s="267" t="s">
        <v>68</v>
      </c>
      <c r="C36" s="200"/>
      <c r="D36" s="104"/>
      <c r="E36" s="147"/>
      <c r="F36" s="105"/>
      <c r="G36" s="201"/>
      <c r="H36" s="148"/>
      <c r="I36" s="104"/>
      <c r="J36" s="104"/>
      <c r="K36" s="106"/>
      <c r="L36" s="104"/>
      <c r="M36" s="507"/>
      <c r="N36" s="180"/>
      <c r="S36" s="437" t="s">
        <v>316</v>
      </c>
      <c r="T36" s="437" t="s">
        <v>317</v>
      </c>
      <c r="V36" s="428" t="s">
        <v>8</v>
      </c>
      <c r="W36" s="136"/>
    </row>
    <row r="37" spans="1:24" s="102" customFormat="1" ht="18" customHeight="1" thickBot="1" x14ac:dyDescent="0.25">
      <c r="A37" s="107"/>
      <c r="B37" s="709" t="s">
        <v>64</v>
      </c>
      <c r="C37" s="710"/>
      <c r="D37" s="710"/>
      <c r="E37" s="299"/>
      <c r="F37" s="108"/>
      <c r="G37" s="710" t="s">
        <v>65</v>
      </c>
      <c r="H37" s="710"/>
      <c r="I37" s="291"/>
      <c r="J37" s="140"/>
      <c r="K37" s="109"/>
      <c r="L37" s="173"/>
      <c r="M37" s="202"/>
      <c r="N37" s="264"/>
      <c r="S37" s="437" t="s">
        <v>318</v>
      </c>
      <c r="T37" s="437"/>
      <c r="V37" s="22"/>
      <c r="W37" s="135"/>
      <c r="X37" s="93"/>
    </row>
    <row r="38" spans="1:24" s="93" customFormat="1" ht="3.75" customHeight="1" x14ac:dyDescent="0.2">
      <c r="B38" s="149"/>
      <c r="C38" s="144"/>
      <c r="D38" s="145"/>
      <c r="E38" s="141"/>
      <c r="F38" s="141"/>
      <c r="G38" s="146"/>
      <c r="H38" s="188"/>
      <c r="I38" s="188"/>
      <c r="J38" s="188"/>
      <c r="K38" s="188"/>
      <c r="L38" s="188"/>
      <c r="M38" s="203"/>
      <c r="N38" s="117"/>
      <c r="S38" s="437" t="s">
        <v>319</v>
      </c>
      <c r="T38" s="437" t="s">
        <v>301</v>
      </c>
      <c r="V38" s="22"/>
      <c r="W38" s="136"/>
    </row>
    <row r="39" spans="1:24" s="93" customFormat="1" ht="26.25" customHeight="1" thickBot="1" x14ac:dyDescent="0.25">
      <c r="A39" s="204"/>
      <c r="B39" s="728" t="s">
        <v>198</v>
      </c>
      <c r="C39" s="729"/>
      <c r="D39" s="729"/>
      <c r="E39" s="635"/>
      <c r="F39" s="711"/>
      <c r="G39" s="712"/>
      <c r="H39" s="712"/>
      <c r="I39" s="110"/>
      <c r="J39" s="110"/>
      <c r="K39" s="205"/>
      <c r="L39" s="206"/>
      <c r="M39" s="508"/>
      <c r="N39" s="117"/>
      <c r="S39" s="437" t="s">
        <v>320</v>
      </c>
      <c r="T39" s="437" t="s">
        <v>301</v>
      </c>
      <c r="V39" s="22"/>
      <c r="W39" s="136"/>
    </row>
    <row r="40" spans="1:24" s="93" customFormat="1" ht="3.75" customHeight="1" x14ac:dyDescent="0.2">
      <c r="A40" s="204"/>
      <c r="B40" s="111"/>
      <c r="C40" s="112"/>
      <c r="D40" s="205"/>
      <c r="E40" s="207"/>
      <c r="F40" s="113"/>
      <c r="G40" s="205"/>
      <c r="H40" s="206"/>
      <c r="I40" s="188"/>
      <c r="J40" s="188"/>
      <c r="K40" s="188"/>
      <c r="L40" s="188"/>
      <c r="M40" s="203"/>
      <c r="N40" s="117"/>
      <c r="S40" s="438" t="s">
        <v>8</v>
      </c>
      <c r="T40" s="439"/>
      <c r="V40" s="22"/>
    </row>
    <row r="41" spans="1:24" s="93" customFormat="1" ht="15" thickBot="1" x14ac:dyDescent="0.25">
      <c r="A41" s="204"/>
      <c r="B41" s="208"/>
      <c r="C41" s="722" t="s">
        <v>35</v>
      </c>
      <c r="D41" s="710"/>
      <c r="E41" s="636"/>
      <c r="F41" s="636"/>
      <c r="G41" s="636"/>
      <c r="H41" s="180"/>
      <c r="I41" s="636"/>
      <c r="J41" s="636"/>
      <c r="K41" s="636"/>
      <c r="L41" s="188"/>
      <c r="M41" s="203"/>
      <c r="N41" s="117"/>
      <c r="V41" s="22"/>
    </row>
    <row r="42" spans="1:24" s="93" customFormat="1" ht="14.25" x14ac:dyDescent="0.2">
      <c r="A42" s="204"/>
      <c r="B42" s="225"/>
      <c r="C42" s="119"/>
      <c r="D42" s="119"/>
      <c r="E42" s="179"/>
      <c r="F42" s="179"/>
      <c r="G42" s="179"/>
      <c r="H42" s="180"/>
      <c r="I42" s="179"/>
      <c r="J42" s="179"/>
      <c r="K42" s="179"/>
      <c r="L42" s="117"/>
      <c r="M42" s="218"/>
      <c r="N42" s="117"/>
      <c r="V42" s="22"/>
    </row>
    <row r="43" spans="1:24" s="93" customFormat="1" ht="26.25" customHeight="1" x14ac:dyDescent="0.2">
      <c r="A43" s="204"/>
      <c r="B43" s="728" t="s">
        <v>197</v>
      </c>
      <c r="C43" s="729"/>
      <c r="D43" s="729"/>
      <c r="E43" s="723"/>
      <c r="F43" s="724"/>
      <c r="G43" s="725"/>
      <c r="H43" s="725"/>
      <c r="I43" s="726"/>
      <c r="J43" s="726"/>
      <c r="K43" s="179"/>
      <c r="L43" s="117"/>
      <c r="M43" s="218"/>
      <c r="N43" s="117"/>
      <c r="V43" s="22"/>
    </row>
    <row r="44" spans="1:24" s="93" customFormat="1" ht="14.25" x14ac:dyDescent="0.2">
      <c r="A44" s="460"/>
      <c r="B44" s="461"/>
      <c r="C44" s="462"/>
      <c r="D44" s="462" t="s">
        <v>164</v>
      </c>
      <c r="E44" s="733"/>
      <c r="F44" s="724"/>
      <c r="G44" s="725"/>
      <c r="H44" s="725"/>
      <c r="I44" s="726"/>
      <c r="J44" s="179"/>
      <c r="K44" s="179"/>
      <c r="L44" s="117"/>
      <c r="M44" s="218"/>
      <c r="N44" s="117"/>
      <c r="V44" s="22"/>
      <c r="W44" s="116"/>
    </row>
    <row r="45" spans="1:24" s="93" customFormat="1" ht="14.25" x14ac:dyDescent="0.2">
      <c r="A45" s="303"/>
      <c r="B45" s="268"/>
      <c r="C45" s="174"/>
      <c r="D45" s="119" t="s">
        <v>127</v>
      </c>
      <c r="E45" s="269" t="s">
        <v>86</v>
      </c>
      <c r="F45" s="170"/>
      <c r="G45" s="269" t="s">
        <v>167</v>
      </c>
      <c r="H45" s="718"/>
      <c r="I45" s="718"/>
      <c r="J45" s="269" t="s">
        <v>168</v>
      </c>
      <c r="K45" s="730"/>
      <c r="L45" s="731"/>
      <c r="M45" s="732"/>
      <c r="N45" s="506"/>
      <c r="V45" s="22"/>
      <c r="W45" s="116"/>
    </row>
    <row r="46" spans="1:24" s="93" customFormat="1" ht="3.75" customHeight="1" x14ac:dyDescent="0.2">
      <c r="A46" s="204"/>
      <c r="B46" s="209"/>
      <c r="C46" s="114"/>
      <c r="D46" s="114"/>
      <c r="E46" s="210"/>
      <c r="F46" s="211"/>
      <c r="G46" s="211"/>
      <c r="H46" s="211"/>
      <c r="I46" s="211"/>
      <c r="J46" s="211"/>
      <c r="K46" s="211"/>
      <c r="L46" s="212"/>
      <c r="M46" s="213"/>
      <c r="N46" s="117"/>
      <c r="V46" s="22"/>
    </row>
    <row r="47" spans="1:24" s="117" customFormat="1" x14ac:dyDescent="0.2">
      <c r="A47" s="204"/>
      <c r="B47" s="400"/>
      <c r="C47" s="401"/>
      <c r="D47" s="115"/>
      <c r="E47" s="50"/>
      <c r="F47" s="180"/>
      <c r="G47" s="180"/>
      <c r="H47" s="180"/>
      <c r="S47" s="93"/>
      <c r="V47" s="21"/>
      <c r="X47" s="93"/>
    </row>
    <row r="48" spans="1:24" s="93" customFormat="1" ht="3.75" customHeight="1" x14ac:dyDescent="0.2">
      <c r="B48" s="144"/>
      <c r="C48" s="144"/>
      <c r="D48" s="145"/>
      <c r="E48" s="141"/>
      <c r="F48" s="141"/>
      <c r="G48" s="146"/>
      <c r="H48" s="188"/>
      <c r="I48" s="188"/>
      <c r="J48" s="188"/>
      <c r="K48" s="188"/>
      <c r="L48" s="188"/>
      <c r="M48" s="188"/>
      <c r="N48" s="188"/>
      <c r="S48" s="102"/>
      <c r="V48" s="22"/>
    </row>
    <row r="49" spans="1:24" s="116" customFormat="1" ht="7.5" customHeight="1" x14ac:dyDescent="0.2">
      <c r="B49" s="835"/>
      <c r="C49" s="835"/>
      <c r="D49" s="836"/>
      <c r="E49" s="833"/>
      <c r="F49" s="834"/>
      <c r="G49" s="564"/>
      <c r="H49" s="151"/>
      <c r="I49" s="806"/>
      <c r="J49" s="696"/>
      <c r="K49" s="696"/>
      <c r="L49" s="402"/>
      <c r="M49" s="402"/>
      <c r="N49" s="117"/>
      <c r="V49" s="23"/>
    </row>
    <row r="50" spans="1:24" s="116" customFormat="1" ht="14.25" x14ac:dyDescent="0.2">
      <c r="B50" s="264"/>
      <c r="C50" s="264"/>
      <c r="D50" s="562"/>
      <c r="E50" s="565"/>
      <c r="F50" s="563"/>
      <c r="G50" s="564"/>
      <c r="H50" s="151"/>
      <c r="I50" s="216"/>
      <c r="J50" s="119"/>
      <c r="K50" s="119"/>
      <c r="L50" s="122"/>
      <c r="M50" s="122"/>
      <c r="N50" s="117"/>
      <c r="V50" s="23"/>
    </row>
    <row r="51" spans="1:24" s="93" customFormat="1" x14ac:dyDescent="0.2">
      <c r="B51" s="144"/>
      <c r="C51" s="144"/>
      <c r="D51" s="145"/>
      <c r="E51" s="141"/>
      <c r="F51" s="141"/>
      <c r="G51" s="146"/>
      <c r="V51" s="22"/>
    </row>
    <row r="52" spans="1:24" s="93" customFormat="1" ht="14.25" x14ac:dyDescent="0.2">
      <c r="B52" s="785" t="s">
        <v>118</v>
      </c>
      <c r="C52" s="744"/>
      <c r="D52" s="741" t="s">
        <v>196</v>
      </c>
      <c r="E52" s="802"/>
      <c r="F52" s="720"/>
      <c r="G52" s="720"/>
      <c r="H52" s="720"/>
      <c r="I52" s="720"/>
      <c r="J52" s="720"/>
      <c r="K52" s="720"/>
      <c r="V52" s="22"/>
    </row>
    <row r="53" spans="1:24" s="116" customFormat="1" ht="15" customHeight="1" thickBot="1" x14ac:dyDescent="0.25">
      <c r="A53" s="93"/>
      <c r="B53" s="745"/>
      <c r="C53" s="744"/>
      <c r="D53" s="710" t="s">
        <v>30</v>
      </c>
      <c r="E53" s="710"/>
      <c r="F53" s="296"/>
      <c r="G53" s="150"/>
      <c r="H53" s="150"/>
      <c r="I53" s="150"/>
      <c r="J53" s="150"/>
      <c r="K53" s="150"/>
      <c r="P53" s="93"/>
      <c r="S53" s="93"/>
      <c r="V53" s="22"/>
    </row>
    <row r="54" spans="1:24" s="116" customFormat="1" ht="15" thickBot="1" x14ac:dyDescent="0.25">
      <c r="A54" s="93"/>
      <c r="B54" s="745"/>
      <c r="C54" s="744"/>
      <c r="D54" s="710" t="s">
        <v>32</v>
      </c>
      <c r="E54" s="786"/>
      <c r="F54" s="721"/>
      <c r="G54" s="721"/>
      <c r="H54" s="721"/>
      <c r="I54" s="721"/>
      <c r="J54" s="721"/>
      <c r="K54" s="721"/>
      <c r="V54" s="22"/>
    </row>
    <row r="55" spans="1:24" s="116" customFormat="1" ht="15" thickBot="1" x14ac:dyDescent="0.25">
      <c r="A55" s="93"/>
      <c r="B55" s="745"/>
      <c r="C55" s="744"/>
      <c r="D55" s="710" t="s">
        <v>33</v>
      </c>
      <c r="E55" s="710"/>
      <c r="F55" s="721"/>
      <c r="G55" s="721"/>
      <c r="H55" s="721"/>
      <c r="I55" s="721"/>
      <c r="J55" s="721"/>
      <c r="K55" s="721"/>
      <c r="V55" s="23"/>
    </row>
    <row r="56" spans="1:24" s="93" customFormat="1" ht="12.75" customHeight="1" thickBot="1" x14ac:dyDescent="0.25">
      <c r="A56" s="117"/>
      <c r="B56" s="745"/>
      <c r="C56" s="744"/>
      <c r="D56" s="696" t="s">
        <v>31</v>
      </c>
      <c r="E56" s="696"/>
      <c r="F56" s="300"/>
      <c r="G56" s="360" t="s">
        <v>27</v>
      </c>
      <c r="H56" s="782"/>
      <c r="I56" s="782"/>
      <c r="J56" s="782"/>
      <c r="K56" s="782"/>
      <c r="L56" s="66"/>
      <c r="M56" s="66"/>
      <c r="N56" s="118"/>
      <c r="S56" s="116"/>
      <c r="V56" s="22"/>
    </row>
    <row r="57" spans="1:24" s="93" customFormat="1" ht="15" thickBot="1" x14ac:dyDescent="0.25">
      <c r="A57" s="117"/>
      <c r="B57" s="745"/>
      <c r="C57" s="744"/>
      <c r="D57" s="119"/>
      <c r="E57" s="119"/>
      <c r="F57" s="120"/>
      <c r="G57" s="361" t="s">
        <v>28</v>
      </c>
      <c r="H57" s="301"/>
      <c r="I57" s="362" t="s">
        <v>29</v>
      </c>
      <c r="J57" s="727"/>
      <c r="K57" s="727"/>
      <c r="L57" s="118"/>
      <c r="M57" s="118"/>
      <c r="N57" s="118"/>
      <c r="S57" s="116"/>
      <c r="V57" s="30"/>
    </row>
    <row r="58" spans="1:24" s="93" customFormat="1" ht="14.25" x14ac:dyDescent="0.2">
      <c r="A58" s="117"/>
      <c r="B58" s="550"/>
      <c r="C58" s="550"/>
      <c r="D58" s="119"/>
      <c r="E58" s="119"/>
      <c r="F58" s="120"/>
      <c r="G58" s="361"/>
      <c r="H58" s="568"/>
      <c r="I58" s="362"/>
      <c r="J58" s="506"/>
      <c r="K58" s="506"/>
      <c r="L58" s="118"/>
      <c r="M58" s="118"/>
      <c r="N58" s="118"/>
      <c r="S58" s="116"/>
      <c r="V58" s="30"/>
    </row>
    <row r="59" spans="1:24" s="93" customFormat="1" ht="15" customHeight="1" x14ac:dyDescent="0.25">
      <c r="A59" s="36" t="s">
        <v>357</v>
      </c>
      <c r="B59" s="72"/>
      <c r="C59" s="72"/>
      <c r="D59" s="72"/>
      <c r="E59" s="72"/>
      <c r="F59" s="72"/>
      <c r="G59" s="73"/>
      <c r="H59" s="271"/>
      <c r="I59" s="272"/>
      <c r="J59" s="273"/>
      <c r="K59" s="279"/>
      <c r="L59" s="280"/>
      <c r="M59" s="280"/>
      <c r="N59" s="117"/>
      <c r="R59" s="117"/>
      <c r="S59" s="407"/>
      <c r="T59" s="408"/>
      <c r="U59" s="409"/>
      <c r="V59" s="21"/>
      <c r="W59" s="136"/>
    </row>
    <row r="60" spans="1:24" s="93" customFormat="1" ht="7.5" customHeight="1" x14ac:dyDescent="0.25">
      <c r="A60" s="75"/>
      <c r="B60" s="76"/>
      <c r="C60" s="76"/>
      <c r="D60" s="76"/>
      <c r="E60" s="76"/>
      <c r="F60" s="76"/>
      <c r="G60" s="77"/>
      <c r="H60" s="78"/>
      <c r="I60" s="116"/>
      <c r="J60" s="116"/>
      <c r="K60" s="274"/>
      <c r="L60" s="74"/>
      <c r="M60" s="74"/>
      <c r="N60" s="74"/>
      <c r="Q60" s="71"/>
      <c r="R60" s="117"/>
      <c r="S60" s="407"/>
      <c r="T60" s="408"/>
      <c r="U60" s="409"/>
      <c r="V60" s="21"/>
      <c r="W60" s="136"/>
    </row>
    <row r="61" spans="1:24" s="116" customFormat="1" x14ac:dyDescent="0.2">
      <c r="B61" s="143"/>
      <c r="C61" s="21"/>
      <c r="D61" s="144"/>
      <c r="E61" s="141"/>
      <c r="F61" s="35"/>
      <c r="G61" s="180"/>
      <c r="H61" s="197"/>
      <c r="I61" s="198"/>
      <c r="J61" s="198"/>
      <c r="K61" s="198"/>
      <c r="R61" s="117"/>
      <c r="S61" s="407"/>
      <c r="T61" s="117"/>
      <c r="U61" s="117"/>
      <c r="V61" s="21"/>
      <c r="W61" s="136"/>
      <c r="X61" s="93"/>
    </row>
    <row r="62" spans="1:24" s="116" customFormat="1" ht="30.75" customHeight="1" x14ac:dyDescent="0.2">
      <c r="B62" s="743" t="s">
        <v>166</v>
      </c>
      <c r="C62" s="744"/>
      <c r="D62" s="741" t="s">
        <v>356</v>
      </c>
      <c r="E62" s="742"/>
      <c r="F62" s="787"/>
      <c r="G62" s="787"/>
      <c r="H62" s="787"/>
      <c r="I62" s="787"/>
      <c r="J62" s="787"/>
      <c r="K62" s="787"/>
      <c r="L62" s="700"/>
      <c r="M62" s="700"/>
      <c r="R62" s="117"/>
      <c r="S62" s="407"/>
      <c r="T62" s="117"/>
      <c r="U62" s="117"/>
      <c r="V62" s="21"/>
      <c r="W62" s="136"/>
      <c r="X62" s="93"/>
    </row>
    <row r="63" spans="1:24" s="116" customFormat="1" ht="30.75" customHeight="1" x14ac:dyDescent="0.2">
      <c r="B63" s="743"/>
      <c r="C63" s="744"/>
      <c r="D63" s="788" t="s">
        <v>361</v>
      </c>
      <c r="E63" s="789"/>
      <c r="F63" s="807"/>
      <c r="G63" s="808"/>
      <c r="H63" s="556"/>
      <c r="I63" s="556"/>
      <c r="J63" s="566"/>
      <c r="K63" s="566"/>
      <c r="L63" s="567"/>
      <c r="M63" s="567"/>
      <c r="R63" s="117"/>
      <c r="S63" s="407"/>
      <c r="T63" s="117"/>
      <c r="U63" s="117"/>
      <c r="V63" s="21"/>
      <c r="W63" s="136"/>
      <c r="X63" s="93"/>
    </row>
    <row r="64" spans="1:24" s="116" customFormat="1" ht="14.25" customHeight="1" x14ac:dyDescent="0.2">
      <c r="B64" s="745"/>
      <c r="C64" s="744"/>
      <c r="D64" s="696" t="s">
        <v>30</v>
      </c>
      <c r="E64" s="696"/>
      <c r="F64" s="171"/>
      <c r="G64" s="83"/>
      <c r="H64" s="83"/>
      <c r="I64" s="83"/>
      <c r="J64" s="83"/>
      <c r="K64" s="83"/>
      <c r="P64" s="93"/>
      <c r="R64" s="117"/>
      <c r="S64" s="117"/>
      <c r="T64" s="117"/>
      <c r="U64" s="117"/>
      <c r="V64" s="21"/>
    </row>
    <row r="65" spans="1:24" s="116" customFormat="1" ht="14.25" x14ac:dyDescent="0.2">
      <c r="B65" s="745"/>
      <c r="C65" s="744"/>
      <c r="D65" s="696" t="s">
        <v>32</v>
      </c>
      <c r="E65" s="719"/>
      <c r="F65" s="720"/>
      <c r="G65" s="720"/>
      <c r="H65" s="720"/>
      <c r="I65" s="720"/>
      <c r="J65" s="720"/>
      <c r="K65" s="720"/>
      <c r="R65" s="117"/>
      <c r="S65" s="117"/>
      <c r="T65" s="117"/>
      <c r="U65" s="117"/>
      <c r="V65" s="21"/>
    </row>
    <row r="66" spans="1:24" s="116" customFormat="1" ht="14.25" x14ac:dyDescent="0.2">
      <c r="B66" s="745"/>
      <c r="C66" s="744"/>
      <c r="D66" s="696" t="s">
        <v>33</v>
      </c>
      <c r="E66" s="696"/>
      <c r="F66" s="720"/>
      <c r="G66" s="720"/>
      <c r="H66" s="720"/>
      <c r="I66" s="720"/>
      <c r="J66" s="720"/>
      <c r="K66" s="720"/>
      <c r="R66" s="117"/>
      <c r="S66" s="117"/>
      <c r="T66" s="117"/>
      <c r="U66" s="117"/>
      <c r="V66" s="21"/>
    </row>
    <row r="67" spans="1:24" s="93" customFormat="1" ht="12.75" customHeight="1" x14ac:dyDescent="0.2">
      <c r="A67" s="117"/>
      <c r="B67" s="745"/>
      <c r="C67" s="744"/>
      <c r="D67" s="696" t="s">
        <v>31</v>
      </c>
      <c r="E67" s="696"/>
      <c r="F67" s="171"/>
      <c r="G67" s="50" t="s">
        <v>27</v>
      </c>
      <c r="H67" s="720"/>
      <c r="I67" s="720"/>
      <c r="J67" s="720"/>
      <c r="K67" s="720"/>
      <c r="L67" s="76"/>
      <c r="M67" s="76"/>
      <c r="N67" s="124"/>
      <c r="R67" s="117"/>
      <c r="S67" s="117"/>
      <c r="T67" s="117"/>
      <c r="U67" s="117"/>
      <c r="V67" s="21"/>
      <c r="W67" s="116"/>
    </row>
    <row r="68" spans="1:24" s="93" customFormat="1" ht="14.25" x14ac:dyDescent="0.2">
      <c r="A68" s="117"/>
      <c r="B68" s="745"/>
      <c r="C68" s="744"/>
      <c r="D68" s="119"/>
      <c r="E68" s="119"/>
      <c r="F68" s="122"/>
      <c r="G68" s="263" t="s">
        <v>28</v>
      </c>
      <c r="H68" s="175"/>
      <c r="I68" s="264" t="s">
        <v>29</v>
      </c>
      <c r="J68" s="694" t="str">
        <f>IF(J34="","",J34)</f>
        <v/>
      </c>
      <c r="K68" s="695"/>
      <c r="L68" s="124"/>
      <c r="M68" s="124"/>
      <c r="N68" s="124"/>
      <c r="R68" s="117"/>
      <c r="S68" s="117"/>
      <c r="T68" s="117"/>
      <c r="U68" s="117"/>
      <c r="V68" s="411"/>
      <c r="W68" s="116"/>
    </row>
    <row r="69" spans="1:24" s="116" customFormat="1" ht="14.25" x14ac:dyDescent="0.2">
      <c r="A69" s="93"/>
      <c r="B69" s="783" t="s">
        <v>20</v>
      </c>
      <c r="C69" s="754"/>
      <c r="D69" s="784"/>
      <c r="E69" s="804"/>
      <c r="F69" s="805"/>
      <c r="G69" s="214"/>
      <c r="H69" s="215"/>
      <c r="I69" s="806" t="s">
        <v>360</v>
      </c>
      <c r="J69" s="710"/>
      <c r="K69" s="710"/>
      <c r="L69" s="402"/>
      <c r="M69" s="402"/>
      <c r="N69" s="117"/>
      <c r="S69" s="93"/>
      <c r="V69" s="23"/>
      <c r="X69" s="93"/>
    </row>
    <row r="70" spans="1:24" s="116" customFormat="1" ht="14.25" x14ac:dyDescent="0.2">
      <c r="A70" s="463"/>
      <c r="B70" s="464"/>
      <c r="C70" s="464"/>
      <c r="D70" s="465" t="s">
        <v>359</v>
      </c>
      <c r="E70" s="454"/>
      <c r="F70" s="403"/>
      <c r="G70" s="214"/>
      <c r="H70" s="215"/>
      <c r="I70" s="216"/>
      <c r="J70" s="172"/>
      <c r="K70" s="172"/>
      <c r="L70" s="122"/>
      <c r="M70" s="122"/>
      <c r="N70" s="117"/>
      <c r="S70" s="93"/>
      <c r="V70" s="23"/>
      <c r="X70" s="93"/>
    </row>
    <row r="71" spans="1:24" s="116" customFormat="1" ht="14.25" x14ac:dyDescent="0.2">
      <c r="A71" s="117"/>
      <c r="B71" s="558"/>
      <c r="C71" s="558"/>
      <c r="D71" s="119"/>
      <c r="E71" s="119"/>
      <c r="F71" s="122"/>
      <c r="G71" s="263"/>
      <c r="H71" s="559"/>
      <c r="I71" s="264"/>
      <c r="J71" s="560"/>
      <c r="K71" s="561"/>
      <c r="L71" s="124"/>
      <c r="M71" s="124"/>
      <c r="N71" s="124"/>
      <c r="R71" s="117"/>
      <c r="S71" s="117"/>
      <c r="T71" s="117"/>
      <c r="U71" s="117"/>
      <c r="V71" s="411"/>
    </row>
    <row r="72" spans="1:24" s="93" customFormat="1" ht="15" customHeight="1" x14ac:dyDescent="0.25">
      <c r="A72" s="699" t="s">
        <v>358</v>
      </c>
      <c r="B72" s="700"/>
      <c r="C72" s="700"/>
      <c r="D72" s="700"/>
      <c r="E72" s="700"/>
      <c r="F72" s="700"/>
      <c r="G72" s="700"/>
      <c r="H72" s="700"/>
      <c r="I72" s="700"/>
      <c r="J72" s="700"/>
      <c r="K72" s="700"/>
      <c r="L72" s="700"/>
      <c r="M72" s="700"/>
      <c r="N72" s="117"/>
      <c r="R72" s="117"/>
      <c r="S72" s="407"/>
      <c r="T72" s="408"/>
      <c r="U72" s="409"/>
      <c r="V72" s="21"/>
      <c r="W72" s="136"/>
    </row>
    <row r="73" spans="1:24" s="93" customFormat="1" ht="14.25" x14ac:dyDescent="0.2">
      <c r="A73" s="116"/>
      <c r="B73" s="80" t="s">
        <v>86</v>
      </c>
      <c r="C73" s="80"/>
      <c r="D73" s="80" t="s">
        <v>87</v>
      </c>
      <c r="E73" s="80"/>
      <c r="F73" s="80" t="s">
        <v>88</v>
      </c>
      <c r="J73" s="164" t="s">
        <v>199</v>
      </c>
      <c r="K73" s="164"/>
      <c r="L73" s="81"/>
      <c r="M73" s="81"/>
      <c r="N73" s="276"/>
      <c r="O73" s="116"/>
      <c r="Q73" s="71"/>
      <c r="R73" s="117"/>
      <c r="S73" s="407"/>
      <c r="T73" s="408"/>
      <c r="U73" s="409"/>
      <c r="V73" s="21"/>
      <c r="W73" s="136"/>
    </row>
    <row r="74" spans="1:24" s="93" customFormat="1" ht="15" x14ac:dyDescent="0.25">
      <c r="A74" s="116"/>
      <c r="B74" s="170"/>
      <c r="C74" s="142"/>
      <c r="D74" s="697"/>
      <c r="E74" s="698"/>
      <c r="F74" s="701"/>
      <c r="G74" s="702"/>
      <c r="H74" s="703"/>
      <c r="I74" s="2"/>
      <c r="J74" s="704"/>
      <c r="K74" s="705"/>
      <c r="L74" s="705"/>
      <c r="M74" s="705"/>
      <c r="N74" s="473"/>
      <c r="O74" s="194"/>
      <c r="R74" s="410"/>
      <c r="S74" s="407"/>
      <c r="T74" s="117"/>
      <c r="U74" s="409"/>
      <c r="V74" s="21"/>
      <c r="W74" s="136"/>
    </row>
    <row r="75" spans="1:24" s="93" customFormat="1" ht="15" x14ac:dyDescent="0.25">
      <c r="A75" s="116"/>
      <c r="B75" s="170"/>
      <c r="C75" s="142"/>
      <c r="D75" s="170"/>
      <c r="E75" s="170"/>
      <c r="F75" s="551"/>
      <c r="G75" s="553"/>
      <c r="H75" s="553"/>
      <c r="I75" s="2"/>
      <c r="J75" s="552"/>
      <c r="K75" s="473"/>
      <c r="L75" s="473"/>
      <c r="M75" s="473"/>
      <c r="N75" s="473"/>
      <c r="O75" s="194"/>
      <c r="R75" s="410"/>
      <c r="S75" s="407"/>
      <c r="T75" s="117"/>
      <c r="U75" s="409"/>
      <c r="V75" s="21"/>
      <c r="W75" s="136"/>
    </row>
    <row r="76" spans="1:24" s="116" customFormat="1" ht="15" x14ac:dyDescent="0.25">
      <c r="B76" s="554"/>
      <c r="C76" s="142"/>
      <c r="D76" s="554"/>
      <c r="E76" s="554"/>
      <c r="F76" s="506"/>
      <c r="G76" s="506"/>
      <c r="H76" s="506"/>
      <c r="I76" s="277"/>
      <c r="J76" s="555"/>
      <c r="K76" s="556"/>
      <c r="L76" s="556"/>
      <c r="M76" s="556"/>
      <c r="N76" s="556"/>
      <c r="O76" s="557"/>
      <c r="R76" s="410"/>
      <c r="S76" s="407"/>
      <c r="T76" s="117"/>
      <c r="U76" s="409"/>
      <c r="V76" s="21"/>
      <c r="W76" s="136"/>
    </row>
    <row r="77" spans="1:24" s="93" customFormat="1" ht="15" customHeight="1" x14ac:dyDescent="0.25">
      <c r="A77" s="699" t="s">
        <v>165</v>
      </c>
      <c r="B77" s="700"/>
      <c r="C77" s="700"/>
      <c r="D77" s="700"/>
      <c r="E77" s="700"/>
      <c r="F77" s="700"/>
      <c r="G77" s="700"/>
      <c r="H77" s="700"/>
      <c r="I77" s="700"/>
      <c r="J77" s="700"/>
      <c r="K77" s="700"/>
      <c r="L77" s="700"/>
      <c r="M77" s="700"/>
      <c r="N77" s="117"/>
      <c r="R77" s="117"/>
      <c r="S77" s="407"/>
      <c r="T77" s="408"/>
      <c r="U77" s="409"/>
      <c r="V77" s="21"/>
      <c r="W77" s="136"/>
    </row>
    <row r="78" spans="1:24" s="93" customFormat="1" ht="8.25" customHeight="1" x14ac:dyDescent="0.25">
      <c r="A78" s="466"/>
      <c r="B78" s="76"/>
      <c r="C78" s="76"/>
      <c r="D78" s="76"/>
      <c r="E78" s="76"/>
      <c r="F78" s="76"/>
      <c r="G78" s="77"/>
      <c r="H78" s="78"/>
      <c r="I78" s="116"/>
      <c r="J78" s="116"/>
      <c r="K78" s="274"/>
      <c r="L78" s="74"/>
      <c r="M78" s="74"/>
      <c r="N78" s="74"/>
      <c r="Q78" s="71"/>
      <c r="R78" s="117"/>
      <c r="S78" s="407"/>
      <c r="T78" s="408"/>
      <c r="U78" s="409"/>
      <c r="V78" s="21"/>
      <c r="W78" s="136"/>
    </row>
    <row r="79" spans="1:24" s="93" customFormat="1" ht="14.25" x14ac:dyDescent="0.2">
      <c r="A79" s="532"/>
      <c r="B79" s="275" t="s">
        <v>86</v>
      </c>
      <c r="C79" s="275"/>
      <c r="D79" s="275" t="s">
        <v>87</v>
      </c>
      <c r="E79" s="275"/>
      <c r="F79" s="275" t="s">
        <v>88</v>
      </c>
      <c r="G79" s="116"/>
      <c r="H79" s="116"/>
      <c r="I79" s="116"/>
      <c r="J79" s="164"/>
      <c r="K79" s="164"/>
      <c r="L79" s="81"/>
      <c r="M79" s="81"/>
      <c r="N79" s="276"/>
      <c r="O79" s="116"/>
      <c r="Q79" s="71"/>
      <c r="R79" s="117"/>
      <c r="S79" s="407"/>
      <c r="T79" s="408"/>
      <c r="U79" s="409"/>
      <c r="V79" s="21"/>
      <c r="W79" s="136"/>
    </row>
    <row r="80" spans="1:24" s="93" customFormat="1" ht="15" x14ac:dyDescent="0.25">
      <c r="A80" s="532"/>
      <c r="B80" s="170"/>
      <c r="C80" s="142"/>
      <c r="D80" s="697"/>
      <c r="E80" s="698"/>
      <c r="F80" s="701"/>
      <c r="G80" s="702"/>
      <c r="H80" s="703"/>
      <c r="I80" s="277"/>
      <c r="J80" s="266"/>
      <c r="K80" s="193"/>
      <c r="L80" s="193"/>
      <c r="M80" s="193"/>
      <c r="N80" s="81"/>
      <c r="O80" s="194"/>
      <c r="R80" s="410"/>
      <c r="S80" s="407"/>
      <c r="T80" s="117"/>
      <c r="U80" s="409"/>
      <c r="V80" s="21"/>
      <c r="W80" s="136"/>
    </row>
    <row r="81" spans="1:23" ht="16.5" customHeight="1" x14ac:dyDescent="0.2">
      <c r="A81" s="532"/>
      <c r="B81" s="83" t="s">
        <v>90</v>
      </c>
      <c r="C81" s="83"/>
      <c r="D81" s="83"/>
      <c r="E81" s="803" t="s">
        <v>130</v>
      </c>
      <c r="F81" s="803"/>
      <c r="G81" s="278"/>
      <c r="H81" s="275" t="s">
        <v>91</v>
      </c>
      <c r="I81" s="278"/>
      <c r="J81" s="278"/>
      <c r="K81" s="116"/>
      <c r="L81" s="81"/>
      <c r="M81" s="81"/>
      <c r="N81" s="116"/>
      <c r="O81" s="116"/>
      <c r="P81" s="93"/>
      <c r="Q81" s="93"/>
      <c r="R81" s="117"/>
      <c r="S81" s="407"/>
      <c r="T81" s="117"/>
      <c r="U81" s="117"/>
      <c r="V81" s="21"/>
      <c r="W81" s="136"/>
    </row>
    <row r="82" spans="1:23" ht="14.25" x14ac:dyDescent="0.2">
      <c r="A82" s="532"/>
      <c r="B82" s="713"/>
      <c r="C82" s="688"/>
      <c r="D82" s="122"/>
      <c r="E82" s="714"/>
      <c r="F82" s="715"/>
      <c r="G82" s="82"/>
      <c r="H82" s="716"/>
      <c r="I82" s="717"/>
      <c r="J82" s="717"/>
      <c r="K82" s="717"/>
      <c r="L82" s="116"/>
      <c r="M82" s="116"/>
      <c r="N82" s="116"/>
      <c r="O82" s="93"/>
      <c r="P82" s="93"/>
      <c r="Q82" s="93"/>
      <c r="R82" s="93"/>
      <c r="T82" s="93"/>
      <c r="U82" s="93"/>
      <c r="V82" s="22"/>
      <c r="W82" s="136"/>
    </row>
    <row r="83" spans="1:23" s="28" customFormat="1" x14ac:dyDescent="0.2">
      <c r="A83" s="479"/>
      <c r="B83" s="143"/>
      <c r="C83" s="143"/>
      <c r="D83" s="178"/>
      <c r="E83" s="127"/>
      <c r="F83" s="127"/>
      <c r="G83" s="128"/>
      <c r="I83" s="177"/>
      <c r="J83" s="177"/>
      <c r="K83" s="177"/>
      <c r="L83" s="177"/>
      <c r="M83" s="177"/>
      <c r="Q83" s="167"/>
      <c r="V83" s="22"/>
      <c r="W83" s="136"/>
    </row>
    <row r="84" spans="1:23" ht="12.95" customHeight="1" x14ac:dyDescent="0.25">
      <c r="A84" s="36" t="s">
        <v>235</v>
      </c>
      <c r="B84" s="90"/>
      <c r="C84" s="90"/>
      <c r="D84" s="90"/>
      <c r="E84" s="90"/>
      <c r="F84" s="90"/>
      <c r="G84" s="285"/>
      <c r="H84" s="90"/>
      <c r="I84" s="90"/>
      <c r="J84" s="317"/>
      <c r="K84" s="317"/>
      <c r="L84" s="318"/>
      <c r="M84" s="318"/>
      <c r="N84" s="530"/>
      <c r="O84" s="543"/>
      <c r="P84" s="117"/>
      <c r="Q84" s="223"/>
      <c r="R84" s="220"/>
      <c r="S84" s="222"/>
      <c r="T84" s="220"/>
      <c r="U84" s="220"/>
      <c r="V84" s="30"/>
    </row>
    <row r="85" spans="1:23" ht="7.5" customHeight="1" x14ac:dyDescent="0.2">
      <c r="A85" s="92"/>
      <c r="B85" s="92"/>
      <c r="C85" s="92"/>
      <c r="D85" s="92"/>
      <c r="E85" s="92"/>
      <c r="F85" s="92"/>
      <c r="G85" s="224"/>
      <c r="H85" s="92"/>
      <c r="I85" s="92"/>
      <c r="J85" s="217"/>
      <c r="K85" s="217"/>
      <c r="L85" s="217"/>
      <c r="M85" s="217"/>
      <c r="N85" s="423"/>
      <c r="O85" s="538"/>
      <c r="P85" s="117"/>
      <c r="Q85" s="326"/>
      <c r="R85" s="220"/>
      <c r="S85" s="220"/>
      <c r="T85" s="220"/>
      <c r="U85" s="220"/>
      <c r="V85" s="93"/>
    </row>
    <row r="86" spans="1:23" ht="12.95" customHeight="1" x14ac:dyDescent="0.2">
      <c r="A86" s="93"/>
      <c r="B86" s="790" t="s">
        <v>237</v>
      </c>
      <c r="C86" s="791"/>
      <c r="D86" s="791"/>
      <c r="E86" s="791"/>
      <c r="F86" s="791"/>
      <c r="G86" s="791"/>
      <c r="H86" s="792"/>
      <c r="I86" s="332" t="s">
        <v>185</v>
      </c>
      <c r="J86" s="333" t="s">
        <v>212</v>
      </c>
      <c r="K86" s="93"/>
      <c r="L86" s="336" t="s">
        <v>187</v>
      </c>
      <c r="M86" s="497"/>
      <c r="N86" s="424"/>
      <c r="O86" s="538"/>
      <c r="P86" s="117"/>
      <c r="Q86" s="326"/>
      <c r="R86" s="220"/>
      <c r="S86" s="220"/>
      <c r="T86" s="220"/>
      <c r="U86" s="220"/>
      <c r="V86" s="93"/>
      <c r="W86" s="92"/>
    </row>
    <row r="87" spans="1:23" ht="12.95" customHeight="1" x14ac:dyDescent="0.2">
      <c r="A87" s="93"/>
      <c r="B87" s="92"/>
      <c r="C87" s="328" t="s">
        <v>4</v>
      </c>
      <c r="D87" s="92"/>
      <c r="E87" s="92"/>
      <c r="F87" s="92"/>
      <c r="G87" s="224"/>
      <c r="H87" s="92"/>
      <c r="I87" s="334" t="s">
        <v>188</v>
      </c>
      <c r="J87" s="335" t="s">
        <v>186</v>
      </c>
      <c r="K87" s="93"/>
      <c r="L87" s="375" t="s">
        <v>186</v>
      </c>
      <c r="M87" s="499" t="s">
        <v>351</v>
      </c>
      <c r="N87" s="827" t="s">
        <v>353</v>
      </c>
      <c r="O87" s="538"/>
      <c r="P87" s="117"/>
      <c r="Q87" s="326"/>
      <c r="R87" s="220"/>
      <c r="S87" s="220"/>
      <c r="T87" s="220"/>
      <c r="U87" s="220"/>
      <c r="V87" s="93"/>
    </row>
    <row r="88" spans="1:23" ht="12.95" customHeight="1" x14ac:dyDescent="0.2">
      <c r="A88" s="93"/>
      <c r="B88" s="92"/>
      <c r="C88" s="680"/>
      <c r="D88" s="691"/>
      <c r="E88" s="691"/>
      <c r="F88" s="691"/>
      <c r="G88" s="691"/>
      <c r="H88" s="692"/>
      <c r="I88" s="358"/>
      <c r="J88" s="337"/>
      <c r="K88" s="371"/>
      <c r="L88" s="339"/>
      <c r="M88" s="500"/>
      <c r="N88" s="700"/>
      <c r="O88" s="538"/>
      <c r="P88" s="117"/>
      <c r="Q88" s="326"/>
      <c r="R88" s="220"/>
      <c r="S88" s="220"/>
      <c r="T88" s="220"/>
      <c r="U88" s="220"/>
      <c r="V88" s="93"/>
    </row>
    <row r="89" spans="1:23" ht="12.95" customHeight="1" x14ac:dyDescent="0.2">
      <c r="A89" s="93"/>
      <c r="B89" s="92"/>
      <c r="C89" s="680"/>
      <c r="D89" s="691"/>
      <c r="E89" s="691"/>
      <c r="F89" s="691"/>
      <c r="G89" s="691"/>
      <c r="H89" s="692"/>
      <c r="I89" s="358"/>
      <c r="J89" s="337"/>
      <c r="K89" s="371"/>
      <c r="L89" s="339"/>
      <c r="M89" s="500"/>
      <c r="N89" s="700"/>
      <c r="O89" s="538"/>
      <c r="P89" s="117"/>
      <c r="Q89" s="326"/>
      <c r="R89" s="220"/>
      <c r="S89" s="220"/>
      <c r="T89" s="220"/>
      <c r="U89" s="220"/>
      <c r="V89" s="93"/>
    </row>
    <row r="90" spans="1:23" ht="12.95" customHeight="1" x14ac:dyDescent="0.2">
      <c r="A90" s="93"/>
      <c r="B90" s="92"/>
      <c r="C90" s="680"/>
      <c r="D90" s="691"/>
      <c r="E90" s="691"/>
      <c r="F90" s="691"/>
      <c r="G90" s="691"/>
      <c r="H90" s="692"/>
      <c r="I90" s="358"/>
      <c r="J90" s="337"/>
      <c r="K90" s="371"/>
      <c r="L90" s="339"/>
      <c r="M90" s="500"/>
      <c r="N90" s="700"/>
      <c r="O90" s="538"/>
      <c r="P90" s="117"/>
      <c r="Q90" s="326"/>
      <c r="R90" s="220"/>
      <c r="S90" s="220"/>
      <c r="T90" s="220"/>
      <c r="U90" s="220"/>
      <c r="V90" s="93"/>
    </row>
    <row r="91" spans="1:23" ht="12.95" customHeight="1" x14ac:dyDescent="0.2">
      <c r="A91" s="93"/>
      <c r="B91" s="92"/>
      <c r="C91" s="680"/>
      <c r="D91" s="691"/>
      <c r="E91" s="691"/>
      <c r="F91" s="691"/>
      <c r="G91" s="691"/>
      <c r="H91" s="692"/>
      <c r="I91" s="358"/>
      <c r="J91" s="337"/>
      <c r="K91" s="371"/>
      <c r="L91" s="339"/>
      <c r="M91" s="500"/>
      <c r="N91" s="700"/>
      <c r="O91" s="538"/>
      <c r="P91" s="117"/>
      <c r="Q91" s="326"/>
      <c r="R91" s="220"/>
      <c r="S91" s="220"/>
      <c r="T91" s="220"/>
      <c r="U91" s="220"/>
      <c r="V91" s="93"/>
    </row>
    <row r="92" spans="1:23" ht="12.95" customHeight="1" thickBot="1" x14ac:dyDescent="0.25">
      <c r="A92" s="93"/>
      <c r="B92" s="92"/>
      <c r="C92" s="706"/>
      <c r="D92" s="707"/>
      <c r="E92" s="707"/>
      <c r="F92" s="707"/>
      <c r="G92" s="707"/>
      <c r="H92" s="708"/>
      <c r="I92" s="370"/>
      <c r="J92" s="337"/>
      <c r="K92" s="371"/>
      <c r="L92" s="340"/>
      <c r="M92" s="501"/>
      <c r="N92" s="828"/>
      <c r="O92" s="538"/>
      <c r="P92" s="117"/>
      <c r="Q92" s="326"/>
      <c r="R92" s="220"/>
      <c r="S92" s="220"/>
      <c r="T92" s="220"/>
      <c r="U92" s="220"/>
      <c r="V92" s="93"/>
    </row>
    <row r="93" spans="1:23" ht="12.95" customHeight="1" thickTop="1" x14ac:dyDescent="0.2">
      <c r="A93" s="93"/>
      <c r="B93" s="92"/>
      <c r="C93" s="677" t="s">
        <v>179</v>
      </c>
      <c r="D93" s="678"/>
      <c r="E93" s="678"/>
      <c r="F93" s="678"/>
      <c r="G93" s="678"/>
      <c r="H93" s="679"/>
      <c r="I93" s="368"/>
      <c r="J93" s="369"/>
      <c r="K93" s="217"/>
      <c r="L93" s="578">
        <f>ROUND(SUM(L88:L92),0)</f>
        <v>0</v>
      </c>
      <c r="M93" s="579">
        <f>L93</f>
        <v>0</v>
      </c>
      <c r="N93" s="594">
        <v>0</v>
      </c>
      <c r="O93" s="538"/>
      <c r="P93" s="117"/>
      <c r="Q93" s="326"/>
      <c r="R93" s="220"/>
      <c r="S93" s="220"/>
      <c r="T93" s="220"/>
      <c r="U93" s="220"/>
      <c r="V93" s="93"/>
    </row>
    <row r="94" spans="1:23" ht="12.95" customHeight="1" x14ac:dyDescent="0.2">
      <c r="A94" s="93"/>
      <c r="B94" s="92"/>
      <c r="C94" s="369"/>
      <c r="D94" s="412"/>
      <c r="E94" s="412"/>
      <c r="F94" s="412"/>
      <c r="G94" s="412"/>
      <c r="H94" s="412"/>
      <c r="I94" s="369"/>
      <c r="J94" s="369"/>
      <c r="K94" s="217"/>
      <c r="L94" s="413"/>
      <c r="M94" s="413"/>
      <c r="N94" s="376" t="str">
        <f>IF(N93=0,IF(L93=0,"","nouveau coût"),(L93-N93)/N93)</f>
        <v/>
      </c>
      <c r="O94" s="325"/>
      <c r="P94" s="117"/>
      <c r="Q94" s="326"/>
      <c r="R94" s="220"/>
      <c r="S94" s="220"/>
      <c r="T94" s="220"/>
      <c r="U94" s="220"/>
      <c r="V94" s="93"/>
    </row>
    <row r="95" spans="1:23" ht="12.95" customHeight="1" x14ac:dyDescent="0.2">
      <c r="A95" s="93"/>
      <c r="B95" s="324" t="s">
        <v>5</v>
      </c>
      <c r="C95" s="92"/>
      <c r="D95" s="92"/>
      <c r="E95" s="92"/>
      <c r="F95" s="92"/>
      <c r="G95" s="224"/>
      <c r="H95" s="92"/>
      <c r="I95" s="92"/>
      <c r="J95" s="217"/>
      <c r="K95" s="217"/>
      <c r="L95" s="217"/>
      <c r="M95" s="217"/>
      <c r="N95" s="425"/>
      <c r="O95" s="538"/>
      <c r="P95" s="117"/>
      <c r="Q95" s="326"/>
      <c r="R95" s="220"/>
      <c r="S95" s="220"/>
      <c r="T95" s="220"/>
      <c r="U95" s="220"/>
      <c r="V95" s="93"/>
      <c r="W95" s="116"/>
    </row>
    <row r="96" spans="1:23" ht="12.95" customHeight="1" x14ac:dyDescent="0.2">
      <c r="A96" s="93"/>
      <c r="B96" s="92"/>
      <c r="C96" s="328" t="s">
        <v>6</v>
      </c>
      <c r="D96" s="92"/>
      <c r="E96" s="328" t="s">
        <v>238</v>
      </c>
      <c r="F96" s="92"/>
      <c r="G96" s="224"/>
      <c r="H96" s="92"/>
      <c r="I96" s="92"/>
      <c r="J96" s="372" t="s">
        <v>181</v>
      </c>
      <c r="K96" s="373" t="s">
        <v>180</v>
      </c>
      <c r="L96" s="330" t="s">
        <v>182</v>
      </c>
      <c r="M96" s="499" t="s">
        <v>351</v>
      </c>
      <c r="N96" s="426"/>
      <c r="O96" s="538"/>
      <c r="P96" s="130" t="s">
        <v>213</v>
      </c>
      <c r="Q96" s="326"/>
      <c r="R96" s="220"/>
      <c r="S96" s="220"/>
      <c r="T96" s="220"/>
      <c r="U96" s="220"/>
      <c r="V96" s="93"/>
    </row>
    <row r="97" spans="2:24" s="93" customFormat="1" ht="12.95" customHeight="1" x14ac:dyDescent="0.2">
      <c r="B97" s="92"/>
      <c r="C97" s="680"/>
      <c r="D97" s="681"/>
      <c r="E97" s="674"/>
      <c r="F97" s="675"/>
      <c r="G97" s="675"/>
      <c r="H97" s="675"/>
      <c r="I97" s="676"/>
      <c r="J97" s="338"/>
      <c r="K97" s="341"/>
      <c r="L97" s="580">
        <f t="shared" ref="L97:L103" si="0">J97*K97</f>
        <v>0</v>
      </c>
      <c r="M97" s="503"/>
      <c r="N97" s="426"/>
      <c r="O97" s="831" t="s">
        <v>352</v>
      </c>
      <c r="P97" s="117" t="s">
        <v>214</v>
      </c>
      <c r="Q97" s="326"/>
      <c r="R97" s="220"/>
      <c r="S97" s="220"/>
      <c r="T97" s="220"/>
      <c r="U97" s="220"/>
    </row>
    <row r="98" spans="2:24" s="93" customFormat="1" ht="12.95" customHeight="1" x14ac:dyDescent="0.2">
      <c r="B98" s="92"/>
      <c r="C98" s="680"/>
      <c r="D98" s="681"/>
      <c r="E98" s="674"/>
      <c r="F98" s="675"/>
      <c r="G98" s="675"/>
      <c r="H98" s="675"/>
      <c r="I98" s="676"/>
      <c r="J98" s="338"/>
      <c r="K98" s="341"/>
      <c r="L98" s="580">
        <f t="shared" si="0"/>
        <v>0</v>
      </c>
      <c r="M98" s="503"/>
      <c r="N98" s="827" t="s">
        <v>353</v>
      </c>
      <c r="O98" s="831"/>
      <c r="P98" s="117" t="s">
        <v>215</v>
      </c>
      <c r="Q98" s="326"/>
      <c r="R98" s="220"/>
      <c r="S98" s="220"/>
      <c r="T98" s="220"/>
      <c r="U98" s="220"/>
    </row>
    <row r="99" spans="2:24" s="93" customFormat="1" ht="12.95" customHeight="1" x14ac:dyDescent="0.2">
      <c r="B99" s="92"/>
      <c r="C99" s="680"/>
      <c r="D99" s="681"/>
      <c r="E99" s="674"/>
      <c r="F99" s="675"/>
      <c r="G99" s="675"/>
      <c r="H99" s="675"/>
      <c r="I99" s="676"/>
      <c r="J99" s="338"/>
      <c r="K99" s="341"/>
      <c r="L99" s="580">
        <f t="shared" si="0"/>
        <v>0</v>
      </c>
      <c r="M99" s="503"/>
      <c r="N99" s="700"/>
      <c r="O99" s="831"/>
      <c r="P99" s="117" t="s">
        <v>216</v>
      </c>
      <c r="Q99" s="326"/>
      <c r="R99" s="220"/>
      <c r="S99" s="220"/>
      <c r="T99" s="220"/>
      <c r="U99" s="220"/>
    </row>
    <row r="100" spans="2:24" s="93" customFormat="1" ht="12.95" customHeight="1" x14ac:dyDescent="0.2">
      <c r="B100" s="92"/>
      <c r="C100" s="680"/>
      <c r="D100" s="681"/>
      <c r="E100" s="674"/>
      <c r="F100" s="675"/>
      <c r="G100" s="675"/>
      <c r="H100" s="675"/>
      <c r="I100" s="676"/>
      <c r="J100" s="338"/>
      <c r="K100" s="341"/>
      <c r="L100" s="580">
        <f t="shared" si="0"/>
        <v>0</v>
      </c>
      <c r="M100" s="503"/>
      <c r="N100" s="700"/>
      <c r="O100" s="831"/>
      <c r="P100" s="117" t="s">
        <v>217</v>
      </c>
      <c r="Q100" s="326"/>
      <c r="R100" s="220"/>
      <c r="S100" s="220"/>
      <c r="T100" s="220"/>
      <c r="U100" s="220"/>
    </row>
    <row r="101" spans="2:24" s="93" customFormat="1" ht="12.95" customHeight="1" x14ac:dyDescent="0.2">
      <c r="B101" s="92"/>
      <c r="C101" s="680"/>
      <c r="D101" s="681"/>
      <c r="E101" s="674"/>
      <c r="F101" s="675"/>
      <c r="G101" s="675"/>
      <c r="H101" s="675"/>
      <c r="I101" s="676"/>
      <c r="J101" s="338"/>
      <c r="K101" s="341"/>
      <c r="L101" s="580">
        <f t="shared" si="0"/>
        <v>0</v>
      </c>
      <c r="M101" s="503"/>
      <c r="N101" s="700"/>
      <c r="O101" s="831"/>
      <c r="P101" s="117" t="s">
        <v>219</v>
      </c>
      <c r="Q101" s="326"/>
      <c r="R101" s="220"/>
      <c r="S101" s="220"/>
      <c r="T101" s="220"/>
      <c r="U101" s="220"/>
    </row>
    <row r="102" spans="2:24" s="93" customFormat="1" ht="12.95" customHeight="1" x14ac:dyDescent="0.2">
      <c r="B102" s="92"/>
      <c r="C102" s="680"/>
      <c r="D102" s="681"/>
      <c r="E102" s="674"/>
      <c r="F102" s="675"/>
      <c r="G102" s="675"/>
      <c r="H102" s="675"/>
      <c r="I102" s="676"/>
      <c r="J102" s="338"/>
      <c r="K102" s="341"/>
      <c r="L102" s="580">
        <f t="shared" si="0"/>
        <v>0</v>
      </c>
      <c r="M102" s="503"/>
      <c r="N102" s="700"/>
      <c r="O102" s="831"/>
      <c r="P102" s="117" t="s">
        <v>218</v>
      </c>
      <c r="Q102" s="326"/>
      <c r="R102" s="220"/>
      <c r="S102" s="220"/>
      <c r="T102" s="220"/>
      <c r="U102" s="220"/>
    </row>
    <row r="103" spans="2:24" s="93" customFormat="1" ht="12.95" customHeight="1" thickBot="1" x14ac:dyDescent="0.25">
      <c r="B103" s="92"/>
      <c r="C103" s="680"/>
      <c r="D103" s="681"/>
      <c r="E103" s="674"/>
      <c r="F103" s="675"/>
      <c r="G103" s="675"/>
      <c r="H103" s="675"/>
      <c r="I103" s="676"/>
      <c r="J103" s="535"/>
      <c r="K103" s="537"/>
      <c r="L103" s="581">
        <f t="shared" si="0"/>
        <v>0</v>
      </c>
      <c r="M103" s="501"/>
      <c r="N103" s="828"/>
      <c r="O103" s="831"/>
      <c r="Q103" s="326"/>
      <c r="R103" s="220"/>
      <c r="S103" s="220"/>
      <c r="T103" s="220"/>
      <c r="U103" s="220"/>
    </row>
    <row r="104" spans="2:24" s="93" customFormat="1" ht="12.95" customHeight="1" thickTop="1" x14ac:dyDescent="0.2">
      <c r="B104" s="92"/>
      <c r="C104" s="677" t="s">
        <v>179</v>
      </c>
      <c r="D104" s="678"/>
      <c r="E104" s="678"/>
      <c r="F104" s="678"/>
      <c r="G104" s="678"/>
      <c r="H104" s="678"/>
      <c r="I104" s="679"/>
      <c r="J104" s="536"/>
      <c r="K104" s="582">
        <f>SUM(K97:K103)</f>
        <v>0</v>
      </c>
      <c r="L104" s="578">
        <f>ROUND(SUM(L97:L103),0)</f>
        <v>0</v>
      </c>
      <c r="M104" s="579">
        <f>IF(T2=1,0,L104)</f>
        <v>0</v>
      </c>
      <c r="N104" s="591">
        <v>0</v>
      </c>
      <c r="O104" s="592">
        <v>0</v>
      </c>
      <c r="Q104" s="326"/>
      <c r="R104" s="220"/>
      <c r="S104" s="220"/>
      <c r="T104" s="220"/>
      <c r="U104" s="220"/>
    </row>
    <row r="105" spans="2:24" s="93" customFormat="1" ht="12.95" customHeight="1" x14ac:dyDescent="0.2">
      <c r="B105" s="92"/>
      <c r="C105" s="369"/>
      <c r="D105" s="412"/>
      <c r="E105" s="412"/>
      <c r="F105" s="412"/>
      <c r="G105" s="412"/>
      <c r="H105" s="412"/>
      <c r="I105" s="412"/>
      <c r="J105" s="414"/>
      <c r="K105" s="534"/>
      <c r="L105" s="413"/>
      <c r="M105" s="413"/>
      <c r="N105" s="376" t="str">
        <f>IF(N104=0,IF(L104=0,"","nouveau coût"),(L104-N104)/N104)</f>
        <v/>
      </c>
      <c r="O105" s="539" t="str">
        <f>IF(O104=0,"",(K104-O104)/O104)</f>
        <v/>
      </c>
      <c r="Q105" s="326"/>
      <c r="R105" s="220"/>
      <c r="S105" s="220"/>
      <c r="T105" s="220"/>
      <c r="U105" s="220"/>
    </row>
    <row r="106" spans="2:24" s="93" customFormat="1" ht="12.95" customHeight="1" x14ac:dyDescent="0.2">
      <c r="B106" s="92"/>
      <c r="C106" s="369"/>
      <c r="D106" s="412"/>
      <c r="E106" s="412"/>
      <c r="F106" s="412"/>
      <c r="G106" s="412"/>
      <c r="H106" s="412"/>
      <c r="I106" s="412"/>
      <c r="J106" s="415"/>
      <c r="K106" s="376" t="str">
        <f>IF(K105=0,"",(K104-K105)/K105)</f>
        <v/>
      </c>
      <c r="L106" s="413"/>
      <c r="M106" s="413"/>
      <c r="N106" s="427"/>
      <c r="O106" s="540"/>
      <c r="Q106" s="326"/>
      <c r="R106" s="220"/>
      <c r="S106" s="220"/>
      <c r="T106" s="220"/>
      <c r="U106" s="220"/>
    </row>
    <row r="107" spans="2:24" s="93" customFormat="1" ht="12.95" customHeight="1" x14ac:dyDescent="0.2">
      <c r="B107" s="324" t="s">
        <v>183</v>
      </c>
      <c r="C107" s="92"/>
      <c r="D107" s="92"/>
      <c r="E107" s="92"/>
      <c r="F107" s="92"/>
      <c r="G107" s="224"/>
      <c r="H107" s="92"/>
      <c r="I107" s="92"/>
      <c r="J107" s="217"/>
      <c r="K107" s="217"/>
      <c r="L107" s="217"/>
      <c r="M107" s="217"/>
      <c r="N107" s="425"/>
      <c r="O107" s="538"/>
      <c r="P107" s="117"/>
      <c r="Q107" s="326"/>
      <c r="R107" s="220"/>
      <c r="S107" s="220"/>
      <c r="T107" s="220"/>
      <c r="U107" s="220"/>
    </row>
    <row r="108" spans="2:24" s="93" customFormat="1" ht="12.95" customHeight="1" x14ac:dyDescent="0.2">
      <c r="B108" s="92"/>
      <c r="C108" s="328" t="s">
        <v>6</v>
      </c>
      <c r="D108" s="92"/>
      <c r="E108" s="328" t="s">
        <v>238</v>
      </c>
      <c r="F108" s="92"/>
      <c r="G108" s="224"/>
      <c r="H108" s="92"/>
      <c r="I108" s="92"/>
      <c r="J108" s="372" t="s">
        <v>181</v>
      </c>
      <c r="K108" s="373" t="s">
        <v>180</v>
      </c>
      <c r="L108" s="330" t="s">
        <v>182</v>
      </c>
      <c r="M108" s="499" t="s">
        <v>351</v>
      </c>
      <c r="N108" s="426"/>
      <c r="O108" s="538"/>
      <c r="P108" s="117"/>
      <c r="Q108" s="130" t="s">
        <v>225</v>
      </c>
      <c r="R108" s="220"/>
      <c r="S108" s="220"/>
      <c r="T108" s="220"/>
      <c r="U108" s="220"/>
    </row>
    <row r="109" spans="2:24" s="93" customFormat="1" ht="12.95" customHeight="1" x14ac:dyDescent="0.2">
      <c r="B109" s="92"/>
      <c r="C109" s="680"/>
      <c r="D109" s="681"/>
      <c r="E109" s="674"/>
      <c r="F109" s="675"/>
      <c r="G109" s="675"/>
      <c r="H109" s="675"/>
      <c r="I109" s="676"/>
      <c r="J109" s="378"/>
      <c r="K109" s="341"/>
      <c r="L109" s="580">
        <f t="shared" ref="L109:L115" si="1">J109*K109</f>
        <v>0</v>
      </c>
      <c r="M109" s="503"/>
      <c r="N109" s="426"/>
      <c r="O109" s="831" t="s">
        <v>352</v>
      </c>
      <c r="P109" s="117"/>
      <c r="Q109" s="377" t="s">
        <v>220</v>
      </c>
      <c r="R109" s="220"/>
      <c r="S109" s="220"/>
      <c r="T109" s="220"/>
      <c r="U109" s="220"/>
      <c r="W109" s="116"/>
      <c r="X109" s="116"/>
    </row>
    <row r="110" spans="2:24" s="93" customFormat="1" ht="12.75" customHeight="1" x14ac:dyDescent="0.2">
      <c r="B110" s="92"/>
      <c r="C110" s="680"/>
      <c r="D110" s="681"/>
      <c r="E110" s="674"/>
      <c r="F110" s="675"/>
      <c r="G110" s="675"/>
      <c r="H110" s="675"/>
      <c r="I110" s="676"/>
      <c r="J110" s="378"/>
      <c r="K110" s="341"/>
      <c r="L110" s="580">
        <f t="shared" si="1"/>
        <v>0</v>
      </c>
      <c r="M110" s="503"/>
      <c r="N110" s="827" t="s">
        <v>353</v>
      </c>
      <c r="O110" s="831"/>
      <c r="P110" s="117"/>
      <c r="Q110" s="377" t="s">
        <v>221</v>
      </c>
      <c r="R110" s="220"/>
      <c r="S110" s="220"/>
      <c r="T110" s="220"/>
      <c r="U110" s="220"/>
    </row>
    <row r="111" spans="2:24" s="93" customFormat="1" ht="12.75" customHeight="1" x14ac:dyDescent="0.2">
      <c r="B111" s="92"/>
      <c r="C111" s="680"/>
      <c r="D111" s="681"/>
      <c r="E111" s="674"/>
      <c r="F111" s="675"/>
      <c r="G111" s="675"/>
      <c r="H111" s="675"/>
      <c r="I111" s="676"/>
      <c r="J111" s="378"/>
      <c r="K111" s="341"/>
      <c r="L111" s="580">
        <f t="shared" si="1"/>
        <v>0</v>
      </c>
      <c r="M111" s="503"/>
      <c r="N111" s="700"/>
      <c r="O111" s="831"/>
      <c r="P111" s="117"/>
      <c r="Q111" s="377" t="s">
        <v>222</v>
      </c>
      <c r="R111" s="220"/>
      <c r="S111" s="220"/>
      <c r="T111" s="220"/>
      <c r="U111" s="220"/>
    </row>
    <row r="112" spans="2:24" s="93" customFormat="1" ht="12.75" customHeight="1" x14ac:dyDescent="0.2">
      <c r="B112" s="92"/>
      <c r="C112" s="680"/>
      <c r="D112" s="681"/>
      <c r="E112" s="674"/>
      <c r="F112" s="675"/>
      <c r="G112" s="675"/>
      <c r="H112" s="675"/>
      <c r="I112" s="676"/>
      <c r="J112" s="378"/>
      <c r="K112" s="341"/>
      <c r="L112" s="580">
        <f t="shared" si="1"/>
        <v>0</v>
      </c>
      <c r="M112" s="503"/>
      <c r="N112" s="700"/>
      <c r="O112" s="831"/>
      <c r="P112" s="117"/>
      <c r="Q112" s="377" t="s">
        <v>223</v>
      </c>
      <c r="R112" s="220"/>
      <c r="S112" s="220"/>
      <c r="T112" s="220"/>
      <c r="U112" s="220"/>
    </row>
    <row r="113" spans="2:21" s="93" customFormat="1" ht="12.95" customHeight="1" x14ac:dyDescent="0.2">
      <c r="B113" s="92"/>
      <c r="C113" s="680"/>
      <c r="D113" s="681"/>
      <c r="E113" s="674"/>
      <c r="F113" s="675"/>
      <c r="G113" s="675"/>
      <c r="H113" s="675"/>
      <c r="I113" s="676"/>
      <c r="J113" s="378"/>
      <c r="K113" s="341"/>
      <c r="L113" s="580">
        <f t="shared" si="1"/>
        <v>0</v>
      </c>
      <c r="M113" s="503"/>
      <c r="N113" s="700"/>
      <c r="O113" s="831"/>
      <c r="P113" s="117"/>
      <c r="Q113" s="377" t="s">
        <v>224</v>
      </c>
      <c r="R113" s="220"/>
      <c r="S113" s="220"/>
      <c r="T113" s="220"/>
      <c r="U113" s="220"/>
    </row>
    <row r="114" spans="2:21" s="93" customFormat="1" ht="12.95" customHeight="1" x14ac:dyDescent="0.2">
      <c r="B114" s="92"/>
      <c r="C114" s="680"/>
      <c r="D114" s="681"/>
      <c r="E114" s="674"/>
      <c r="F114" s="675"/>
      <c r="G114" s="675"/>
      <c r="H114" s="675"/>
      <c r="I114" s="676"/>
      <c r="J114" s="378"/>
      <c r="K114" s="341"/>
      <c r="L114" s="580">
        <f t="shared" si="1"/>
        <v>0</v>
      </c>
      <c r="M114" s="503"/>
      <c r="N114" s="700"/>
      <c r="O114" s="831"/>
      <c r="P114" s="117"/>
      <c r="Q114" s="377" t="s">
        <v>8</v>
      </c>
      <c r="R114" s="220"/>
      <c r="S114" s="220"/>
      <c r="T114" s="220"/>
      <c r="U114" s="220"/>
    </row>
    <row r="115" spans="2:21" s="93" customFormat="1" ht="12.95" customHeight="1" thickBot="1" x14ac:dyDescent="0.25">
      <c r="B115" s="92"/>
      <c r="C115" s="680"/>
      <c r="D115" s="681"/>
      <c r="E115" s="674"/>
      <c r="F115" s="675"/>
      <c r="G115" s="675"/>
      <c r="H115" s="675"/>
      <c r="I115" s="676"/>
      <c r="J115" s="541"/>
      <c r="K115" s="341"/>
      <c r="L115" s="581">
        <f t="shared" si="1"/>
        <v>0</v>
      </c>
      <c r="M115" s="501"/>
      <c r="N115" s="828"/>
      <c r="O115" s="832"/>
      <c r="P115" s="117"/>
      <c r="R115" s="220"/>
      <c r="S115" s="220"/>
      <c r="T115" s="220"/>
      <c r="U115" s="220"/>
    </row>
    <row r="116" spans="2:21" s="93" customFormat="1" ht="12.95" customHeight="1" thickTop="1" x14ac:dyDescent="0.2">
      <c r="B116" s="92"/>
      <c r="C116" s="677" t="s">
        <v>179</v>
      </c>
      <c r="D116" s="678"/>
      <c r="E116" s="678"/>
      <c r="F116" s="678"/>
      <c r="G116" s="678"/>
      <c r="H116" s="678"/>
      <c r="I116" s="679"/>
      <c r="J116" s="536"/>
      <c r="K116" s="582">
        <f>SUM(K109:K115)</f>
        <v>0</v>
      </c>
      <c r="L116" s="578">
        <f>ROUND(SUM(L109:L115),0)</f>
        <v>0</v>
      </c>
      <c r="M116" s="579">
        <f>L116</f>
        <v>0</v>
      </c>
      <c r="N116" s="591">
        <v>0</v>
      </c>
      <c r="O116" s="592">
        <v>0</v>
      </c>
      <c r="P116" s="117"/>
      <c r="R116" s="220"/>
      <c r="S116" s="220"/>
      <c r="T116" s="220"/>
      <c r="U116" s="220"/>
    </row>
    <row r="117" spans="2:21" s="93" customFormat="1" ht="12.95" customHeight="1" x14ac:dyDescent="0.2">
      <c r="B117" s="92"/>
      <c r="C117" s="369"/>
      <c r="D117" s="412"/>
      <c r="E117" s="412"/>
      <c r="F117" s="412"/>
      <c r="G117" s="412"/>
      <c r="H117" s="412"/>
      <c r="I117" s="412"/>
      <c r="J117" s="414"/>
      <c r="K117" s="542"/>
      <c r="L117" s="413"/>
      <c r="M117" s="413"/>
      <c r="N117" s="376" t="str">
        <f>IF(N116=0,IF(L116=0,"","nouveau coût"),(L116-N116)/N116)</f>
        <v/>
      </c>
      <c r="O117" s="325" t="str">
        <f>IF(O116=0,"",(K116-O116)/O116)</f>
        <v/>
      </c>
      <c r="P117" s="117"/>
      <c r="R117" s="220"/>
      <c r="S117" s="220"/>
      <c r="T117" s="220"/>
      <c r="U117" s="220"/>
    </row>
    <row r="118" spans="2:21" s="93" customFormat="1" ht="12.95" customHeight="1" x14ac:dyDescent="0.2">
      <c r="B118" s="92"/>
      <c r="C118" s="369"/>
      <c r="D118" s="412"/>
      <c r="E118" s="412"/>
      <c r="F118" s="412"/>
      <c r="G118" s="412"/>
      <c r="H118" s="412"/>
      <c r="I118" s="412"/>
      <c r="J118" s="415"/>
      <c r="K118" s="376"/>
      <c r="L118" s="413"/>
      <c r="M118" s="413"/>
      <c r="N118" s="827" t="s">
        <v>353</v>
      </c>
      <c r="O118" s="829" t="s">
        <v>241</v>
      </c>
      <c r="P118" s="117"/>
      <c r="R118" s="220"/>
      <c r="S118" s="220"/>
      <c r="T118" s="220"/>
      <c r="U118" s="220"/>
    </row>
    <row r="119" spans="2:21" s="93" customFormat="1" ht="12.95" customHeight="1" x14ac:dyDescent="0.2">
      <c r="B119" s="324" t="s">
        <v>184</v>
      </c>
      <c r="C119" s="92"/>
      <c r="D119" s="92"/>
      <c r="E119" s="92"/>
      <c r="F119" s="92"/>
      <c r="G119" s="224"/>
      <c r="H119" s="92"/>
      <c r="I119" s="92"/>
      <c r="J119" s="217"/>
      <c r="K119" s="217"/>
      <c r="L119" s="217"/>
      <c r="M119" s="217"/>
      <c r="N119" s="700"/>
      <c r="O119" s="830"/>
      <c r="P119" s="117"/>
      <c r="Q119" s="326"/>
      <c r="R119" s="220"/>
      <c r="S119" s="220"/>
      <c r="T119" s="220"/>
      <c r="U119" s="220"/>
    </row>
    <row r="120" spans="2:21" s="93" customFormat="1" ht="12.95" customHeight="1" x14ac:dyDescent="0.2">
      <c r="B120" s="92"/>
      <c r="C120" s="328" t="s">
        <v>6</v>
      </c>
      <c r="D120" s="92"/>
      <c r="E120" s="328" t="s">
        <v>238</v>
      </c>
      <c r="F120" s="92"/>
      <c r="G120" s="224"/>
      <c r="H120" s="92"/>
      <c r="I120" s="92"/>
      <c r="J120" s="372" t="s">
        <v>181</v>
      </c>
      <c r="K120" s="373" t="s">
        <v>180</v>
      </c>
      <c r="L120" s="330" t="s">
        <v>182</v>
      </c>
      <c r="M120" s="499" t="s">
        <v>351</v>
      </c>
      <c r="N120" s="700"/>
      <c r="O120" s="830"/>
      <c r="P120" s="117"/>
      <c r="Q120" s="326"/>
      <c r="R120" s="130"/>
      <c r="S120" s="220"/>
      <c r="T120" s="220"/>
      <c r="U120" s="220"/>
    </row>
    <row r="121" spans="2:21" s="93" customFormat="1" ht="12.95" customHeight="1" x14ac:dyDescent="0.2">
      <c r="B121" s="92"/>
      <c r="C121" s="680"/>
      <c r="D121" s="681"/>
      <c r="E121" s="674"/>
      <c r="F121" s="675"/>
      <c r="G121" s="675"/>
      <c r="H121" s="675"/>
      <c r="I121" s="676"/>
      <c r="J121" s="338"/>
      <c r="K121" s="341"/>
      <c r="L121" s="580">
        <f>J121*K121</f>
        <v>0</v>
      </c>
      <c r="M121" s="503"/>
      <c r="N121" s="700"/>
      <c r="O121" s="830"/>
      <c r="P121" s="117"/>
      <c r="Q121" s="326"/>
      <c r="R121" s="220"/>
      <c r="S121" s="220"/>
      <c r="T121" s="220"/>
      <c r="U121" s="220"/>
    </row>
    <row r="122" spans="2:21" s="93" customFormat="1" ht="12.95" customHeight="1" x14ac:dyDescent="0.2">
      <c r="B122" s="92"/>
      <c r="C122" s="680"/>
      <c r="D122" s="681"/>
      <c r="E122" s="674"/>
      <c r="F122" s="675"/>
      <c r="G122" s="675"/>
      <c r="H122" s="675"/>
      <c r="I122" s="676"/>
      <c r="J122" s="338"/>
      <c r="K122" s="341"/>
      <c r="L122" s="580">
        <f>J122*K122</f>
        <v>0</v>
      </c>
      <c r="M122" s="503"/>
      <c r="N122" s="700"/>
      <c r="O122" s="830"/>
      <c r="P122" s="117"/>
      <c r="Q122" s="326"/>
      <c r="R122" s="220"/>
      <c r="S122" s="220"/>
      <c r="T122" s="220"/>
      <c r="U122" s="220"/>
    </row>
    <row r="123" spans="2:21" s="93" customFormat="1" ht="12.95" customHeight="1" thickBot="1" x14ac:dyDescent="0.25">
      <c r="B123" s="92"/>
      <c r="C123" s="680"/>
      <c r="D123" s="681"/>
      <c r="E123" s="674"/>
      <c r="F123" s="675"/>
      <c r="G123" s="675"/>
      <c r="H123" s="675"/>
      <c r="I123" s="676"/>
      <c r="J123" s="338"/>
      <c r="K123" s="341"/>
      <c r="L123" s="581">
        <f>J123*K123</f>
        <v>0</v>
      </c>
      <c r="M123" s="501"/>
      <c r="N123" s="828"/>
      <c r="O123" s="830"/>
      <c r="P123" s="117"/>
      <c r="Q123" s="326"/>
      <c r="R123" s="220"/>
      <c r="S123" s="220"/>
      <c r="T123" s="220"/>
      <c r="U123" s="220"/>
    </row>
    <row r="124" spans="2:21" s="93" customFormat="1" ht="12.75" customHeight="1" thickTop="1" x14ac:dyDescent="0.2">
      <c r="B124" s="92"/>
      <c r="C124" s="677" t="s">
        <v>179</v>
      </c>
      <c r="D124" s="678"/>
      <c r="E124" s="678"/>
      <c r="F124" s="678"/>
      <c r="G124" s="678"/>
      <c r="H124" s="678"/>
      <c r="I124" s="679"/>
      <c r="J124" s="217"/>
      <c r="K124" s="582">
        <f>SUM(K121:K123)</f>
        <v>0</v>
      </c>
      <c r="L124" s="578">
        <f>ROUND(SUM(L121:L123),0)</f>
        <v>0</v>
      </c>
      <c r="M124" s="579">
        <v>0</v>
      </c>
      <c r="N124" s="591">
        <v>0</v>
      </c>
      <c r="O124" s="592">
        <v>0</v>
      </c>
      <c r="P124" s="117"/>
      <c r="Q124" s="326"/>
      <c r="R124" s="220"/>
      <c r="S124" s="220"/>
      <c r="T124" s="220"/>
      <c r="U124" s="220"/>
    </row>
    <row r="125" spans="2:21" s="93" customFormat="1" ht="12.75" customHeight="1" x14ac:dyDescent="0.2">
      <c r="B125" s="92"/>
      <c r="C125" s="369"/>
      <c r="D125" s="412"/>
      <c r="E125" s="412"/>
      <c r="F125" s="412"/>
      <c r="G125" s="412"/>
      <c r="H125" s="412"/>
      <c r="I125" s="412"/>
      <c r="J125" s="414"/>
      <c r="K125" s="542"/>
      <c r="L125" s="413"/>
      <c r="M125" s="413"/>
      <c r="N125" s="376" t="str">
        <f>IF(N124=0,IF(L124=0,"","nouveau coût"),(L124-N124)/N124)</f>
        <v/>
      </c>
      <c r="O125" s="325" t="str">
        <f>IF(O124=0,"",(K124-O124)/O124)</f>
        <v/>
      </c>
      <c r="P125" s="117"/>
      <c r="Q125" s="326"/>
      <c r="R125" s="220"/>
      <c r="S125" s="220"/>
      <c r="T125" s="220"/>
      <c r="U125" s="220"/>
    </row>
    <row r="126" spans="2:21" s="93" customFormat="1" ht="12.75" customHeight="1" x14ac:dyDescent="0.2">
      <c r="B126" s="92"/>
      <c r="C126" s="369"/>
      <c r="D126" s="412"/>
      <c r="E126" s="412"/>
      <c r="F126" s="412"/>
      <c r="G126" s="412"/>
      <c r="H126" s="412"/>
      <c r="I126" s="412"/>
      <c r="J126" s="415"/>
      <c r="K126" s="376"/>
      <c r="L126" s="413"/>
      <c r="M126" s="413"/>
      <c r="N126" s="427"/>
      <c r="O126" s="538"/>
      <c r="P126" s="117"/>
      <c r="Q126" s="326"/>
      <c r="R126" s="220"/>
      <c r="S126" s="220"/>
      <c r="T126" s="220"/>
      <c r="U126" s="220"/>
    </row>
    <row r="127" spans="2:21" s="93" customFormat="1" ht="12.95" customHeight="1" x14ac:dyDescent="0.2">
      <c r="B127" s="324" t="s">
        <v>7</v>
      </c>
      <c r="C127" s="92"/>
      <c r="D127" s="92"/>
      <c r="E127" s="92"/>
      <c r="F127" s="92"/>
      <c r="G127" s="224"/>
      <c r="H127" s="92"/>
      <c r="I127" s="92"/>
      <c r="J127" s="217"/>
      <c r="K127" s="217"/>
      <c r="L127" s="217"/>
      <c r="M127" s="217"/>
      <c r="N127" s="827" t="s">
        <v>353</v>
      </c>
      <c r="O127" s="538"/>
      <c r="P127" s="117"/>
      <c r="Q127" s="326"/>
      <c r="R127" s="220"/>
      <c r="S127" s="220"/>
      <c r="T127" s="220"/>
      <c r="U127" s="220"/>
    </row>
    <row r="128" spans="2:21" s="93" customFormat="1" ht="12.95" customHeight="1" x14ac:dyDescent="0.2">
      <c r="B128" s="92"/>
      <c r="C128" s="328" t="s">
        <v>4</v>
      </c>
      <c r="D128" s="92"/>
      <c r="E128" s="92"/>
      <c r="F128" s="92"/>
      <c r="G128" s="224"/>
      <c r="H128" s="92"/>
      <c r="I128" s="92"/>
      <c r="J128" s="217"/>
      <c r="K128" s="217"/>
      <c r="L128" s="329" t="s">
        <v>182</v>
      </c>
      <c r="M128" s="499" t="s">
        <v>351</v>
      </c>
      <c r="N128" s="700"/>
      <c r="O128" s="538"/>
      <c r="P128" s="117"/>
      <c r="Q128" s="326"/>
      <c r="R128" s="220"/>
      <c r="S128" s="220"/>
      <c r="T128" s="220"/>
      <c r="U128" s="220"/>
    </row>
    <row r="129" spans="2:21" s="93" customFormat="1" ht="12.95" customHeight="1" x14ac:dyDescent="0.2">
      <c r="B129" s="92"/>
      <c r="C129" s="344"/>
      <c r="D129" s="345"/>
      <c r="E129" s="345"/>
      <c r="F129" s="345"/>
      <c r="G129" s="345"/>
      <c r="H129" s="345"/>
      <c r="I129" s="337"/>
      <c r="J129" s="217"/>
      <c r="K129" s="217"/>
      <c r="L129" s="339"/>
      <c r="M129" s="503"/>
      <c r="N129" s="700"/>
      <c r="O129" s="538"/>
      <c r="P129" s="117"/>
      <c r="Q129" s="326"/>
      <c r="R129" s="220"/>
      <c r="S129" s="220"/>
      <c r="T129" s="220"/>
      <c r="U129" s="220"/>
    </row>
    <row r="130" spans="2:21" s="93" customFormat="1" ht="12.95" customHeight="1" x14ac:dyDescent="0.2">
      <c r="B130" s="92"/>
      <c r="C130" s="344"/>
      <c r="D130" s="345"/>
      <c r="E130" s="345"/>
      <c r="F130" s="345"/>
      <c r="G130" s="345"/>
      <c r="H130" s="345"/>
      <c r="I130" s="337"/>
      <c r="J130" s="217"/>
      <c r="K130" s="217"/>
      <c r="L130" s="339"/>
      <c r="M130" s="503"/>
      <c r="N130" s="700"/>
      <c r="O130" s="538"/>
      <c r="P130" s="117"/>
      <c r="Q130" s="326"/>
      <c r="R130" s="220"/>
      <c r="S130" s="220"/>
      <c r="T130" s="220"/>
      <c r="U130" s="220"/>
    </row>
    <row r="131" spans="2:21" s="93" customFormat="1" ht="12.95" customHeight="1" x14ac:dyDescent="0.2">
      <c r="B131" s="92"/>
      <c r="C131" s="344"/>
      <c r="D131" s="345"/>
      <c r="E131" s="345"/>
      <c r="F131" s="345"/>
      <c r="G131" s="345"/>
      <c r="H131" s="345"/>
      <c r="I131" s="337"/>
      <c r="J131" s="217"/>
      <c r="K131" s="217"/>
      <c r="L131" s="339"/>
      <c r="M131" s="503"/>
      <c r="N131" s="700"/>
      <c r="O131" s="538"/>
      <c r="P131" s="117"/>
      <c r="Q131" s="326"/>
      <c r="R131" s="220"/>
      <c r="S131" s="220"/>
      <c r="T131" s="220"/>
      <c r="U131" s="220"/>
    </row>
    <row r="132" spans="2:21" s="93" customFormat="1" ht="12.95" customHeight="1" thickBot="1" x14ac:dyDescent="0.25">
      <c r="B132" s="92"/>
      <c r="C132" s="346"/>
      <c r="D132" s="347"/>
      <c r="E132" s="347"/>
      <c r="F132" s="347"/>
      <c r="G132" s="347"/>
      <c r="H132" s="347"/>
      <c r="I132" s="348"/>
      <c r="J132" s="217"/>
      <c r="K132" s="217"/>
      <c r="L132" s="340"/>
      <c r="M132" s="501"/>
      <c r="N132" s="828"/>
      <c r="O132" s="538"/>
      <c r="P132" s="117"/>
      <c r="Q132" s="326"/>
      <c r="R132" s="220"/>
      <c r="S132" s="220"/>
      <c r="T132" s="220"/>
      <c r="U132" s="220"/>
    </row>
    <row r="133" spans="2:21" s="93" customFormat="1" ht="12.95" customHeight="1" thickTop="1" x14ac:dyDescent="0.2">
      <c r="B133" s="92"/>
      <c r="C133" s="349" t="s">
        <v>179</v>
      </c>
      <c r="D133" s="350"/>
      <c r="E133" s="350"/>
      <c r="F133" s="350"/>
      <c r="G133" s="350"/>
      <c r="H133" s="350"/>
      <c r="I133" s="351"/>
      <c r="J133" s="217"/>
      <c r="K133" s="217"/>
      <c r="L133" s="578">
        <f>ROUND(SUM(L129:L132),0)</f>
        <v>0</v>
      </c>
      <c r="M133" s="579">
        <f>L133</f>
        <v>0</v>
      </c>
      <c r="N133" s="594">
        <v>0</v>
      </c>
      <c r="O133" s="538"/>
      <c r="P133" s="117"/>
      <c r="Q133" s="326"/>
      <c r="R133" s="220"/>
      <c r="S133" s="220"/>
      <c r="T133" s="220"/>
      <c r="U133" s="220"/>
    </row>
    <row r="134" spans="2:21" s="93" customFormat="1" ht="12.95" customHeight="1" x14ac:dyDescent="0.2">
      <c r="B134" s="92"/>
      <c r="C134" s="369"/>
      <c r="D134" s="369"/>
      <c r="E134" s="369"/>
      <c r="F134" s="369"/>
      <c r="G134" s="369"/>
      <c r="H134" s="369"/>
      <c r="I134" s="369"/>
      <c r="J134" s="217"/>
      <c r="K134" s="217"/>
      <c r="L134" s="413"/>
      <c r="M134" s="413"/>
      <c r="N134" s="376" t="str">
        <f>IF(N133=0,IF(L133=0,"","nouveau coût"),(L133-N133)/N133)</f>
        <v/>
      </c>
      <c r="O134" s="325"/>
      <c r="P134" s="117"/>
      <c r="Q134" s="326"/>
      <c r="R134" s="220"/>
      <c r="S134" s="220"/>
      <c r="T134" s="220"/>
      <c r="U134" s="220"/>
    </row>
    <row r="135" spans="2:21" s="93" customFormat="1" ht="12.95" customHeight="1" x14ac:dyDescent="0.2">
      <c r="B135" s="324" t="s">
        <v>190</v>
      </c>
      <c r="C135" s="92"/>
      <c r="D135" s="92"/>
      <c r="E135" s="92"/>
      <c r="F135" s="92"/>
      <c r="G135" s="224"/>
      <c r="H135" s="92"/>
      <c r="I135" s="92"/>
      <c r="J135" s="217"/>
      <c r="K135" s="217"/>
      <c r="L135" s="217"/>
      <c r="M135" s="217"/>
      <c r="N135" s="823" t="s">
        <v>354</v>
      </c>
      <c r="O135" s="538"/>
      <c r="P135" s="117"/>
      <c r="Q135" s="326"/>
      <c r="R135" s="220"/>
      <c r="S135" s="220"/>
      <c r="T135" s="220"/>
      <c r="U135" s="220"/>
    </row>
    <row r="136" spans="2:21" s="93" customFormat="1" ht="12.95" customHeight="1" x14ac:dyDescent="0.2">
      <c r="B136" s="92"/>
      <c r="C136" s="328" t="s">
        <v>4</v>
      </c>
      <c r="D136" s="92"/>
      <c r="E136" s="92"/>
      <c r="F136" s="92"/>
      <c r="G136" s="224"/>
      <c r="H136" s="92"/>
      <c r="I136" s="92"/>
      <c r="J136" s="217"/>
      <c r="K136" s="217"/>
      <c r="L136" s="329" t="s">
        <v>182</v>
      </c>
      <c r="M136" s="499" t="s">
        <v>351</v>
      </c>
      <c r="N136" s="824"/>
      <c r="O136" s="538"/>
      <c r="P136" s="117"/>
      <c r="Q136" s="326"/>
      <c r="R136" s="220"/>
      <c r="S136" s="220"/>
      <c r="T136" s="220"/>
      <c r="U136" s="220"/>
    </row>
    <row r="137" spans="2:21" s="93" customFormat="1" ht="12.95" customHeight="1" x14ac:dyDescent="0.2">
      <c r="B137" s="92"/>
      <c r="C137" s="444" t="s">
        <v>205</v>
      </c>
      <c r="D137" s="445"/>
      <c r="E137" s="445"/>
      <c r="F137" s="445"/>
      <c r="G137" s="445"/>
      <c r="H137" s="445"/>
      <c r="I137" s="446"/>
      <c r="J137" s="217"/>
      <c r="K137" s="217"/>
      <c r="L137" s="339"/>
      <c r="M137" s="503"/>
      <c r="N137" s="824"/>
      <c r="O137" s="538"/>
      <c r="P137" s="117"/>
      <c r="Q137" s="326"/>
      <c r="R137" s="220"/>
      <c r="S137" s="220"/>
      <c r="T137" s="220"/>
      <c r="U137" s="220"/>
    </row>
    <row r="138" spans="2:21" s="93" customFormat="1" ht="12.95" customHeight="1" x14ac:dyDescent="0.2">
      <c r="B138" s="92"/>
      <c r="C138" s="444" t="s">
        <v>226</v>
      </c>
      <c r="D138" s="445"/>
      <c r="E138" s="445"/>
      <c r="F138" s="445"/>
      <c r="G138" s="445"/>
      <c r="H138" s="445"/>
      <c r="I138" s="446"/>
      <c r="J138" s="217"/>
      <c r="K138" s="217"/>
      <c r="L138" s="339"/>
      <c r="M138" s="503"/>
      <c r="N138" s="824"/>
      <c r="O138" s="538"/>
      <c r="P138" s="117"/>
      <c r="Q138" s="326"/>
      <c r="R138" s="220"/>
      <c r="S138" s="220"/>
      <c r="T138" s="220"/>
      <c r="U138" s="220"/>
    </row>
    <row r="139" spans="2:21" s="93" customFormat="1" ht="12.95" customHeight="1" thickBot="1" x14ac:dyDescent="0.25">
      <c r="B139" s="92"/>
      <c r="C139" s="447" t="s">
        <v>204</v>
      </c>
      <c r="D139" s="448"/>
      <c r="E139" s="448"/>
      <c r="F139" s="448"/>
      <c r="G139" s="448"/>
      <c r="H139" s="448"/>
      <c r="I139" s="449"/>
      <c r="J139" s="217"/>
      <c r="K139" s="217"/>
      <c r="L139" s="340"/>
      <c r="M139" s="501"/>
      <c r="N139" s="825"/>
      <c r="O139" s="538"/>
      <c r="P139" s="117"/>
      <c r="Q139" s="326"/>
      <c r="R139" s="220"/>
      <c r="S139" s="220"/>
      <c r="T139" s="220"/>
      <c r="U139" s="220"/>
    </row>
    <row r="140" spans="2:21" s="93" customFormat="1" ht="12.95" customHeight="1" thickTop="1" x14ac:dyDescent="0.2">
      <c r="B140" s="92"/>
      <c r="C140" s="349" t="s">
        <v>179</v>
      </c>
      <c r="D140" s="350"/>
      <c r="E140" s="350"/>
      <c r="F140" s="350"/>
      <c r="G140" s="350"/>
      <c r="H140" s="350"/>
      <c r="I140" s="351"/>
      <c r="J140" s="217"/>
      <c r="K140" s="217"/>
      <c r="L140" s="578">
        <f>ROUND(SUM(L137:L139),0)</f>
        <v>0</v>
      </c>
      <c r="M140" s="579">
        <f>L140</f>
        <v>0</v>
      </c>
      <c r="N140" s="594">
        <v>0</v>
      </c>
      <c r="O140" s="538"/>
      <c r="P140" s="117"/>
      <c r="Q140" s="326"/>
      <c r="R140" s="220"/>
      <c r="S140" s="220"/>
      <c r="T140" s="220"/>
      <c r="U140" s="220"/>
    </row>
    <row r="141" spans="2:21" s="93" customFormat="1" ht="12.95" customHeight="1" x14ac:dyDescent="0.2">
      <c r="B141" s="92"/>
      <c r="C141" s="369"/>
      <c r="D141" s="369"/>
      <c r="E141" s="369"/>
      <c r="F141" s="369"/>
      <c r="G141" s="369"/>
      <c r="H141" s="369"/>
      <c r="I141" s="369"/>
      <c r="J141" s="217"/>
      <c r="K141" s="217"/>
      <c r="L141" s="413"/>
      <c r="M141" s="413"/>
      <c r="N141" s="376" t="str">
        <f>IF(N140=0,IF(L140=0,"","nouveau coût"),(L140-N140)/N140)</f>
        <v/>
      </c>
      <c r="O141" s="325"/>
      <c r="P141" s="117"/>
      <c r="Q141" s="326"/>
      <c r="R141" s="220"/>
      <c r="S141" s="220"/>
      <c r="T141" s="220"/>
      <c r="U141" s="220"/>
    </row>
    <row r="142" spans="2:21" s="93" customFormat="1" ht="12.95" customHeight="1" x14ac:dyDescent="0.2">
      <c r="B142" s="324" t="s">
        <v>236</v>
      </c>
      <c r="C142" s="92"/>
      <c r="D142" s="92"/>
      <c r="E142" s="92"/>
      <c r="F142" s="92"/>
      <c r="G142" s="224"/>
      <c r="H142" s="92"/>
      <c r="I142" s="92"/>
      <c r="J142" s="217"/>
      <c r="K142" s="217"/>
      <c r="L142" s="217"/>
      <c r="M142" s="217"/>
      <c r="N142" s="425"/>
      <c r="O142" s="538"/>
      <c r="P142" s="117"/>
      <c r="Q142" s="326"/>
      <c r="R142" s="220"/>
      <c r="S142" s="220"/>
      <c r="T142" s="220"/>
      <c r="U142" s="220"/>
    </row>
    <row r="143" spans="2:21" s="93" customFormat="1" ht="12.95" customHeight="1" x14ac:dyDescent="0.2">
      <c r="B143" s="92"/>
      <c r="C143" s="328" t="s">
        <v>4</v>
      </c>
      <c r="D143" s="92"/>
      <c r="E143" s="92"/>
      <c r="F143" s="92"/>
      <c r="G143" s="224"/>
      <c r="H143" s="92"/>
      <c r="I143" s="92"/>
      <c r="J143" s="217"/>
      <c r="K143" s="217"/>
      <c r="L143" s="329" t="s">
        <v>182</v>
      </c>
      <c r="M143" s="499" t="s">
        <v>351</v>
      </c>
      <c r="N143" s="827" t="s">
        <v>353</v>
      </c>
      <c r="O143" s="538"/>
      <c r="P143" s="117"/>
      <c r="Q143" s="326"/>
      <c r="R143" s="220"/>
      <c r="S143" s="220"/>
      <c r="T143" s="220"/>
      <c r="U143" s="220"/>
    </row>
    <row r="144" spans="2:21" s="93" customFormat="1" ht="12.95" customHeight="1" x14ac:dyDescent="0.2">
      <c r="B144" s="92"/>
      <c r="C144" s="344"/>
      <c r="D144" s="345"/>
      <c r="E144" s="345"/>
      <c r="F144" s="345"/>
      <c r="G144" s="345"/>
      <c r="H144" s="345"/>
      <c r="I144" s="337"/>
      <c r="J144" s="217"/>
      <c r="K144" s="217"/>
      <c r="L144" s="339"/>
      <c r="M144" s="503"/>
      <c r="N144" s="700"/>
      <c r="O144" s="538"/>
      <c r="P144" s="117"/>
      <c r="Q144" s="326"/>
      <c r="R144" s="220"/>
      <c r="S144" s="220"/>
      <c r="T144" s="220"/>
      <c r="U144" s="220"/>
    </row>
    <row r="145" spans="2:21" s="93" customFormat="1" ht="12.95" customHeight="1" x14ac:dyDescent="0.2">
      <c r="B145" s="92"/>
      <c r="C145" s="344"/>
      <c r="D145" s="345"/>
      <c r="E145" s="345"/>
      <c r="F145" s="345"/>
      <c r="G145" s="345"/>
      <c r="H145" s="345"/>
      <c r="I145" s="337"/>
      <c r="J145" s="217"/>
      <c r="K145" s="217"/>
      <c r="L145" s="339"/>
      <c r="M145" s="503"/>
      <c r="N145" s="700"/>
      <c r="O145" s="538"/>
      <c r="P145" s="117"/>
      <c r="Q145" s="326"/>
      <c r="R145" s="220"/>
      <c r="S145" s="220"/>
      <c r="T145" s="220"/>
      <c r="U145" s="220"/>
    </row>
    <row r="146" spans="2:21" s="93" customFormat="1" ht="12.95" customHeight="1" x14ac:dyDescent="0.2">
      <c r="B146" s="92"/>
      <c r="C146" s="344"/>
      <c r="D146" s="345"/>
      <c r="E146" s="345"/>
      <c r="F146" s="345"/>
      <c r="G146" s="345"/>
      <c r="H146" s="345"/>
      <c r="I146" s="337"/>
      <c r="J146" s="217"/>
      <c r="K146" s="217"/>
      <c r="L146" s="339"/>
      <c r="M146" s="503"/>
      <c r="N146" s="700"/>
      <c r="O146" s="538"/>
      <c r="P146" s="117"/>
      <c r="Q146" s="326"/>
      <c r="R146" s="220"/>
      <c r="S146" s="220"/>
      <c r="T146" s="220"/>
      <c r="U146" s="220"/>
    </row>
    <row r="147" spans="2:21" s="93" customFormat="1" ht="12.95" customHeight="1" x14ac:dyDescent="0.2">
      <c r="B147" s="92"/>
      <c r="C147" s="344"/>
      <c r="D147" s="345"/>
      <c r="E147" s="345"/>
      <c r="F147" s="345"/>
      <c r="G147" s="345"/>
      <c r="H147" s="345"/>
      <c r="I147" s="337"/>
      <c r="J147" s="217"/>
      <c r="K147" s="217"/>
      <c r="L147" s="339"/>
      <c r="M147" s="503"/>
      <c r="N147" s="700"/>
      <c r="O147" s="538"/>
      <c r="P147" s="117"/>
      <c r="Q147" s="326"/>
      <c r="R147" s="220"/>
      <c r="S147" s="220"/>
      <c r="T147" s="220"/>
      <c r="U147" s="220"/>
    </row>
    <row r="148" spans="2:21" s="93" customFormat="1" ht="12.95" customHeight="1" thickBot="1" x14ac:dyDescent="0.25">
      <c r="B148" s="92"/>
      <c r="C148" s="346"/>
      <c r="D148" s="347"/>
      <c r="E148" s="347"/>
      <c r="F148" s="347"/>
      <c r="G148" s="347"/>
      <c r="H148" s="347"/>
      <c r="I148" s="348"/>
      <c r="J148" s="217"/>
      <c r="K148" s="217"/>
      <c r="L148" s="340"/>
      <c r="M148" s="501"/>
      <c r="N148" s="828"/>
      <c r="O148" s="538"/>
      <c r="P148" s="117"/>
      <c r="Q148" s="326"/>
      <c r="R148" s="220"/>
      <c r="S148" s="220"/>
      <c r="T148" s="220"/>
      <c r="U148" s="220"/>
    </row>
    <row r="149" spans="2:21" s="93" customFormat="1" ht="12.95" customHeight="1" thickTop="1" x14ac:dyDescent="0.2">
      <c r="B149" s="92"/>
      <c r="C149" s="349" t="s">
        <v>179</v>
      </c>
      <c r="D149" s="350"/>
      <c r="E149" s="350"/>
      <c r="F149" s="350"/>
      <c r="G149" s="350"/>
      <c r="H149" s="350"/>
      <c r="I149" s="351"/>
      <c r="J149" s="217"/>
      <c r="K149" s="217"/>
      <c r="L149" s="578">
        <f>ROUND(SUM(L144:L148),0)</f>
        <v>0</v>
      </c>
      <c r="M149" s="579">
        <f>L149</f>
        <v>0</v>
      </c>
      <c r="N149" s="594">
        <v>0</v>
      </c>
      <c r="O149" s="538"/>
      <c r="P149" s="117"/>
      <c r="Q149" s="326"/>
      <c r="R149" s="220"/>
      <c r="S149" s="220"/>
      <c r="T149" s="220"/>
      <c r="U149" s="220"/>
    </row>
    <row r="150" spans="2:21" s="93" customFormat="1" ht="12.95" customHeight="1" x14ac:dyDescent="0.2">
      <c r="B150" s="92"/>
      <c r="C150" s="369"/>
      <c r="D150" s="369"/>
      <c r="E150" s="369"/>
      <c r="F150" s="369"/>
      <c r="G150" s="369"/>
      <c r="H150" s="369"/>
      <c r="I150" s="369"/>
      <c r="J150" s="217"/>
      <c r="K150" s="217"/>
      <c r="L150" s="413"/>
      <c r="M150" s="413"/>
      <c r="N150" s="376" t="str">
        <f>IF(N149=0,IF(L149=0,"","nouveau coût"),(L149-N149)/N149)</f>
        <v/>
      </c>
      <c r="O150" s="325"/>
      <c r="P150" s="117"/>
      <c r="Q150" s="326"/>
      <c r="R150" s="220"/>
      <c r="S150" s="220"/>
      <c r="T150" s="220"/>
      <c r="U150" s="220"/>
    </row>
    <row r="151" spans="2:21" s="93" customFormat="1" ht="12.95" customHeight="1" x14ac:dyDescent="0.2">
      <c r="B151" s="324" t="s">
        <v>191</v>
      </c>
      <c r="C151" s="92"/>
      <c r="D151" s="92"/>
      <c r="E151" s="92"/>
      <c r="F151" s="92"/>
      <c r="G151" s="224"/>
      <c r="H151" s="92"/>
      <c r="I151" s="92"/>
      <c r="J151" s="217"/>
      <c r="K151" s="217"/>
      <c r="L151" s="305"/>
      <c r="M151" s="305"/>
      <c r="N151" s="827" t="s">
        <v>353</v>
      </c>
      <c r="O151" s="538"/>
      <c r="P151" s="117"/>
      <c r="Q151" s="326"/>
      <c r="R151" s="220"/>
      <c r="S151" s="220"/>
      <c r="T151" s="220"/>
      <c r="U151" s="220"/>
    </row>
    <row r="152" spans="2:21" s="93" customFormat="1" ht="12.95" customHeight="1" x14ac:dyDescent="0.2">
      <c r="B152" s="92"/>
      <c r="C152" s="328" t="s">
        <v>4</v>
      </c>
      <c r="D152" s="92"/>
      <c r="E152" s="92"/>
      <c r="F152" s="92"/>
      <c r="G152" s="224"/>
      <c r="H152" s="92"/>
      <c r="I152" s="92"/>
      <c r="J152" s="367" t="s">
        <v>206</v>
      </c>
      <c r="K152" s="367" t="s">
        <v>207</v>
      </c>
      <c r="L152" s="329" t="s">
        <v>182</v>
      </c>
      <c r="M152" s="499" t="s">
        <v>351</v>
      </c>
      <c r="N152" s="700"/>
      <c r="O152" s="538"/>
      <c r="P152" s="117"/>
      <c r="Q152" s="326"/>
      <c r="R152" s="220"/>
      <c r="S152" s="220"/>
      <c r="T152" s="220"/>
      <c r="U152" s="220"/>
    </row>
    <row r="153" spans="2:21" s="93" customFormat="1" ht="12.95" customHeight="1" x14ac:dyDescent="0.2">
      <c r="B153" s="92"/>
      <c r="C153" s="344"/>
      <c r="D153" s="345"/>
      <c r="E153" s="345"/>
      <c r="F153" s="345"/>
      <c r="G153" s="345"/>
      <c r="H153" s="345"/>
      <c r="I153" s="337"/>
      <c r="J153" s="338"/>
      <c r="K153" s="339"/>
      <c r="L153" s="583">
        <f>J153*K153</f>
        <v>0</v>
      </c>
      <c r="M153" s="502"/>
      <c r="N153" s="700"/>
      <c r="O153" s="538"/>
      <c r="P153" s="117"/>
      <c r="Q153" s="326"/>
      <c r="R153" s="220"/>
      <c r="S153" s="220"/>
      <c r="T153" s="220"/>
      <c r="U153" s="220"/>
    </row>
    <row r="154" spans="2:21" s="93" customFormat="1" ht="12.95" customHeight="1" x14ac:dyDescent="0.2">
      <c r="B154" s="92"/>
      <c r="C154" s="344"/>
      <c r="D154" s="345"/>
      <c r="E154" s="345"/>
      <c r="F154" s="345"/>
      <c r="G154" s="345"/>
      <c r="H154" s="345"/>
      <c r="I154" s="337"/>
      <c r="J154" s="338"/>
      <c r="K154" s="339"/>
      <c r="L154" s="583">
        <f>J154*K154</f>
        <v>0</v>
      </c>
      <c r="M154" s="502"/>
      <c r="N154" s="700"/>
      <c r="O154" s="538"/>
      <c r="P154" s="117"/>
      <c r="Q154" s="326"/>
      <c r="R154" s="220"/>
      <c r="S154" s="220"/>
      <c r="T154" s="220"/>
      <c r="U154" s="220"/>
    </row>
    <row r="155" spans="2:21" s="93" customFormat="1" ht="12.95" customHeight="1" x14ac:dyDescent="0.2">
      <c r="B155" s="92"/>
      <c r="C155" s="344"/>
      <c r="D155" s="345"/>
      <c r="E155" s="345"/>
      <c r="F155" s="345"/>
      <c r="G155" s="345"/>
      <c r="H155" s="345"/>
      <c r="I155" s="337"/>
      <c r="J155" s="217"/>
      <c r="K155" s="217"/>
      <c r="L155" s="339"/>
      <c r="M155" s="503"/>
      <c r="N155" s="700"/>
      <c r="O155" s="538"/>
      <c r="P155" s="117"/>
      <c r="Q155" s="326"/>
      <c r="R155" s="220"/>
      <c r="S155" s="220"/>
      <c r="T155" s="220"/>
      <c r="U155" s="220"/>
    </row>
    <row r="156" spans="2:21" s="93" customFormat="1" ht="12.95" customHeight="1" thickBot="1" x14ac:dyDescent="0.25">
      <c r="B156" s="92"/>
      <c r="C156" s="346"/>
      <c r="D156" s="347"/>
      <c r="E156" s="347"/>
      <c r="F156" s="347"/>
      <c r="G156" s="347"/>
      <c r="H156" s="347"/>
      <c r="I156" s="348"/>
      <c r="J156" s="217"/>
      <c r="K156" s="217"/>
      <c r="L156" s="340"/>
      <c r="M156" s="501"/>
      <c r="N156" s="828"/>
      <c r="O156" s="538"/>
      <c r="P156" s="117"/>
      <c r="Q156" s="326"/>
      <c r="R156" s="220"/>
      <c r="S156" s="220"/>
      <c r="T156" s="220"/>
      <c r="U156" s="220"/>
    </row>
    <row r="157" spans="2:21" s="93" customFormat="1" ht="12.95" customHeight="1" thickTop="1" x14ac:dyDescent="0.2">
      <c r="B157" s="92"/>
      <c r="C157" s="349" t="s">
        <v>179</v>
      </c>
      <c r="D157" s="350"/>
      <c r="E157" s="350"/>
      <c r="F157" s="350"/>
      <c r="G157" s="350"/>
      <c r="H157" s="350"/>
      <c r="I157" s="351"/>
      <c r="J157" s="217"/>
      <c r="K157" s="217"/>
      <c r="L157" s="578">
        <f>ROUND(SUM(L153:L156),0)</f>
        <v>0</v>
      </c>
      <c r="M157" s="579">
        <f>L157</f>
        <v>0</v>
      </c>
      <c r="N157" s="594">
        <v>0</v>
      </c>
      <c r="O157" s="538"/>
      <c r="P157" s="117"/>
      <c r="Q157" s="326"/>
      <c r="R157" s="220"/>
      <c r="S157" s="220"/>
      <c r="T157" s="220"/>
      <c r="U157" s="220"/>
    </row>
    <row r="158" spans="2:21" s="93" customFormat="1" ht="12.95" customHeight="1" x14ac:dyDescent="0.2">
      <c r="B158" s="92"/>
      <c r="C158" s="369"/>
      <c r="D158" s="369"/>
      <c r="E158" s="369"/>
      <c r="F158" s="369"/>
      <c r="G158" s="369"/>
      <c r="H158" s="369"/>
      <c r="I158" s="369"/>
      <c r="J158" s="217"/>
      <c r="K158" s="217"/>
      <c r="L158" s="413"/>
      <c r="M158" s="413"/>
      <c r="N158" s="376" t="str">
        <f>IF(N157=0,IF(L157=0,"","nouveau coût"),(L157-N157)/N157)</f>
        <v/>
      </c>
      <c r="O158" s="325"/>
      <c r="P158" s="130" t="s">
        <v>245</v>
      </c>
      <c r="Q158" s="326"/>
      <c r="R158" s="220"/>
      <c r="S158" s="220"/>
      <c r="T158" s="220"/>
      <c r="U158" s="220"/>
    </row>
    <row r="159" spans="2:21" s="93" customFormat="1" ht="12.95" customHeight="1" x14ac:dyDescent="0.2">
      <c r="B159" s="324" t="s">
        <v>208</v>
      </c>
      <c r="C159" s="92"/>
      <c r="D159" s="92"/>
      <c r="E159" s="92"/>
      <c r="F159" s="92"/>
      <c r="G159" s="224"/>
      <c r="H159" s="92"/>
      <c r="I159" s="92"/>
      <c r="J159" s="217"/>
      <c r="K159" s="217"/>
      <c r="L159" s="305"/>
      <c r="M159" s="305"/>
      <c r="N159" s="823" t="s">
        <v>355</v>
      </c>
      <c r="O159" s="538"/>
      <c r="P159" s="117"/>
      <c r="Q159" s="326"/>
      <c r="R159" s="220"/>
      <c r="S159" s="220"/>
      <c r="T159" s="220"/>
      <c r="U159" s="220"/>
    </row>
    <row r="160" spans="2:21" s="93" customFormat="1" ht="12.95" customHeight="1" x14ac:dyDescent="0.2">
      <c r="B160" s="92"/>
      <c r="C160" s="328" t="s">
        <v>4</v>
      </c>
      <c r="D160" s="92"/>
      <c r="E160" s="92"/>
      <c r="F160" s="92"/>
      <c r="G160" s="224"/>
      <c r="H160" s="92"/>
      <c r="I160" s="92"/>
      <c r="J160" s="217"/>
      <c r="K160" s="367" t="s">
        <v>211</v>
      </c>
      <c r="L160" s="329" t="s">
        <v>182</v>
      </c>
      <c r="M160" s="499" t="s">
        <v>351</v>
      </c>
      <c r="N160" s="789"/>
      <c r="O160" s="538"/>
      <c r="P160" s="367" t="s">
        <v>211</v>
      </c>
      <c r="Q160" s="329" t="s">
        <v>182</v>
      </c>
      <c r="R160" s="220"/>
      <c r="S160" s="220"/>
      <c r="T160" s="220"/>
      <c r="U160" s="220"/>
    </row>
    <row r="161" spans="2:23" s="93" customFormat="1" ht="12.95" customHeight="1" thickBot="1" x14ac:dyDescent="0.25">
      <c r="B161" s="92"/>
      <c r="C161" s="682" t="s">
        <v>365</v>
      </c>
      <c r="D161" s="683"/>
      <c r="E161" s="683"/>
      <c r="F161" s="683"/>
      <c r="G161" s="683"/>
      <c r="H161" s="683"/>
      <c r="I161" s="684"/>
      <c r="J161" s="217"/>
      <c r="K161" s="379"/>
      <c r="L161" s="584">
        <f>IF(K161&gt;8%,"MAX 8%",IF(T2=1,ROUND(K161*(L93+L116+L133+L140+L149+L157),0),0))</f>
        <v>0</v>
      </c>
      <c r="M161" s="501"/>
      <c r="N161" s="826"/>
      <c r="O161" s="538"/>
      <c r="P161" s="544">
        <v>0.08</v>
      </c>
      <c r="Q161" s="366">
        <f>IF(T2=1,ROUND(P161*(L93+L116+L133+L140+L149+L157),0),0)</f>
        <v>0</v>
      </c>
      <c r="R161" s="220"/>
      <c r="S161" s="220"/>
      <c r="T161" s="220"/>
      <c r="U161" s="220"/>
      <c r="W161" s="116"/>
    </row>
    <row r="162" spans="2:23" s="93" customFormat="1" ht="12.95" customHeight="1" thickTop="1" x14ac:dyDescent="0.2">
      <c r="B162" s="92"/>
      <c r="C162" s="380" t="s">
        <v>179</v>
      </c>
      <c r="D162" s="381"/>
      <c r="E162" s="381"/>
      <c r="F162" s="381"/>
      <c r="G162" s="381"/>
      <c r="H162" s="381"/>
      <c r="I162" s="382"/>
      <c r="J162" s="217"/>
      <c r="K162" s="331"/>
      <c r="L162" s="578">
        <f>ROUND(SUM(L161:L161),0)</f>
        <v>0</v>
      </c>
      <c r="M162" s="579">
        <f>L162</f>
        <v>0</v>
      </c>
      <c r="N162" s="594">
        <f>IF(T2=1,O169,0)</f>
        <v>0</v>
      </c>
      <c r="O162" s="538"/>
      <c r="P162" s="545"/>
      <c r="Q162" s="331">
        <f>ROUND(SUM(Q161:Q161),0)</f>
        <v>0</v>
      </c>
      <c r="R162" s="220">
        <f>IF(L162&gt;Q162,Q162,L162)</f>
        <v>0</v>
      </c>
      <c r="S162" s="220"/>
      <c r="T162" s="220"/>
      <c r="U162" s="220"/>
    </row>
    <row r="163" spans="2:23" s="93" customFormat="1" ht="12.95" customHeight="1" x14ac:dyDescent="0.2">
      <c r="B163" s="92"/>
      <c r="C163" s="416"/>
      <c r="D163" s="416"/>
      <c r="E163" s="416"/>
      <c r="F163" s="416"/>
      <c r="G163" s="416"/>
      <c r="H163" s="416"/>
      <c r="I163" s="416"/>
      <c r="J163" s="217"/>
      <c r="K163" s="413"/>
      <c r="L163" s="413"/>
      <c r="M163" s="413"/>
      <c r="N163" s="376" t="str">
        <f>IF(N162=0,"",(L162-N162)/N162)</f>
        <v/>
      </c>
      <c r="O163" s="325"/>
      <c r="P163" s="413"/>
      <c r="Q163" s="413"/>
      <c r="R163" s="220"/>
      <c r="S163" s="220"/>
      <c r="T163" s="220"/>
      <c r="U163" s="220"/>
    </row>
    <row r="164" spans="2:23" s="93" customFormat="1" ht="12.95" customHeight="1" x14ac:dyDescent="0.2">
      <c r="B164" s="324" t="s">
        <v>209</v>
      </c>
      <c r="C164" s="281"/>
      <c r="D164" s="281"/>
      <c r="E164" s="281"/>
      <c r="F164" s="281"/>
      <c r="G164" s="304"/>
      <c r="H164" s="281"/>
      <c r="I164" s="281"/>
      <c r="J164" s="217"/>
      <c r="K164" s="217"/>
      <c r="L164" s="305"/>
      <c r="M164" s="305"/>
      <c r="N164" s="823" t="s">
        <v>354</v>
      </c>
      <c r="O164" s="538"/>
      <c r="P164" s="217"/>
      <c r="Q164" s="305"/>
      <c r="R164" s="220"/>
      <c r="S164" s="220"/>
      <c r="T164" s="220"/>
      <c r="U164" s="220"/>
    </row>
    <row r="165" spans="2:23" s="93" customFormat="1" ht="12.95" customHeight="1" x14ac:dyDescent="0.2">
      <c r="B165" s="92"/>
      <c r="C165" s="383" t="s">
        <v>4</v>
      </c>
      <c r="D165" s="281"/>
      <c r="E165" s="281"/>
      <c r="F165" s="281"/>
      <c r="G165" s="304"/>
      <c r="H165" s="281"/>
      <c r="I165" s="281"/>
      <c r="J165" s="217"/>
      <c r="K165" s="367" t="s">
        <v>211</v>
      </c>
      <c r="L165" s="329" t="s">
        <v>182</v>
      </c>
      <c r="M165" s="499" t="s">
        <v>351</v>
      </c>
      <c r="N165" s="824"/>
      <c r="O165" s="538"/>
      <c r="P165" s="367" t="s">
        <v>211</v>
      </c>
      <c r="Q165" s="329" t="s">
        <v>182</v>
      </c>
      <c r="R165" s="220"/>
      <c r="S165" s="220"/>
      <c r="T165" s="220"/>
      <c r="U165" s="220"/>
    </row>
    <row r="166" spans="2:23" s="93" customFormat="1" ht="12.95" customHeight="1" x14ac:dyDescent="0.2">
      <c r="B166" s="92"/>
      <c r="C166" s="685" t="s">
        <v>244</v>
      </c>
      <c r="D166" s="686"/>
      <c r="E166" s="686"/>
      <c r="F166" s="686"/>
      <c r="G166" s="686"/>
      <c r="H166" s="686"/>
      <c r="I166" s="687"/>
      <c r="J166" s="217"/>
      <c r="K166" s="379"/>
      <c r="L166" s="584">
        <f>IF(K166&gt;20%,"MAX 20 %",IF(T2="1",0,ROUND(K166*(L104+L116),0)))</f>
        <v>0</v>
      </c>
      <c r="M166" s="500"/>
      <c r="N166" s="824"/>
      <c r="O166" s="538"/>
      <c r="P166" s="544">
        <v>0.2</v>
      </c>
      <c r="Q166" s="366">
        <f>IF(T2=1,0,ROUND(P166*(L104+L116),0))</f>
        <v>0</v>
      </c>
      <c r="R166" s="220"/>
      <c r="S166" s="220"/>
      <c r="T166" s="220"/>
      <c r="U166" s="220"/>
      <c r="W166" s="116"/>
    </row>
    <row r="167" spans="2:23" s="93" customFormat="1" ht="12.95" customHeight="1" x14ac:dyDescent="0.2">
      <c r="B167" s="92"/>
      <c r="C167" s="685" t="s">
        <v>243</v>
      </c>
      <c r="D167" s="686"/>
      <c r="E167" s="686"/>
      <c r="F167" s="686"/>
      <c r="G167" s="686"/>
      <c r="H167" s="686"/>
      <c r="I167" s="687"/>
      <c r="J167" s="217"/>
      <c r="K167" s="379"/>
      <c r="L167" s="584">
        <f>IF(K166&gt;20%,"",IF(K167&gt;40%,"MAX 40%",IF(T2="1",0,ROUND(K167*(L104+L116+L166),0))))</f>
        <v>0</v>
      </c>
      <c r="M167" s="500"/>
      <c r="N167" s="824"/>
      <c r="O167" s="538"/>
      <c r="P167" s="544">
        <v>0.4</v>
      </c>
      <c r="Q167" s="366">
        <f>IF(T2=1,0,ROUND(P167*(L104+L116+Q166),0))</f>
        <v>0</v>
      </c>
      <c r="R167" s="220"/>
      <c r="S167" s="220"/>
      <c r="T167" s="220"/>
      <c r="U167" s="220"/>
    </row>
    <row r="168" spans="2:23" s="93" customFormat="1" ht="12.95" customHeight="1" thickBot="1" x14ac:dyDescent="0.25">
      <c r="B168" s="92"/>
      <c r="C168" s="682" t="s">
        <v>242</v>
      </c>
      <c r="D168" s="683"/>
      <c r="E168" s="683"/>
      <c r="F168" s="683"/>
      <c r="G168" s="683"/>
      <c r="H168" s="683"/>
      <c r="I168" s="684"/>
      <c r="J168" s="217"/>
      <c r="K168" s="379"/>
      <c r="L168" s="584">
        <f>IF(K168&gt;7%,"MAX 7%",IF(T2="1",0,ROUND(K168*(L93+L133+L140+L149),0)))</f>
        <v>0</v>
      </c>
      <c r="M168" s="500"/>
      <c r="N168" s="825"/>
      <c r="O168" s="538"/>
      <c r="P168" s="544">
        <v>7.0000000000000007E-2</v>
      </c>
      <c r="Q168" s="366">
        <f>IF(T2=1,0,ROUND(P168*(L93+L133+L140+L149),0))</f>
        <v>0</v>
      </c>
      <c r="R168" s="220"/>
      <c r="S168" s="220"/>
      <c r="T168" s="220"/>
      <c r="U168" s="220"/>
    </row>
    <row r="169" spans="2:23" s="93" customFormat="1" ht="12.95" customHeight="1" thickTop="1" x14ac:dyDescent="0.2">
      <c r="B169" s="92"/>
      <c r="C169" s="349" t="s">
        <v>179</v>
      </c>
      <c r="D169" s="350"/>
      <c r="E169" s="350"/>
      <c r="F169" s="350"/>
      <c r="G169" s="350"/>
      <c r="H169" s="350"/>
      <c r="I169" s="351"/>
      <c r="J169" s="217"/>
      <c r="K169" s="331"/>
      <c r="L169" s="578">
        <f>ROUND(SUM(L166:L168),0)</f>
        <v>0</v>
      </c>
      <c r="M169" s="585">
        <f>L169</f>
        <v>0</v>
      </c>
      <c r="N169" s="594"/>
      <c r="O169" s="538"/>
      <c r="P169" s="545"/>
      <c r="Q169" s="331">
        <f>ROUND(SUM(Q166:Q168),0)</f>
        <v>0</v>
      </c>
      <c r="R169" s="220">
        <f>IF(L169&gt;Q169,Q169,L169)</f>
        <v>0</v>
      </c>
      <c r="S169" s="220"/>
      <c r="T169" s="220"/>
      <c r="U169" s="220"/>
    </row>
    <row r="170" spans="2:23" s="93" customFormat="1" ht="12.95" customHeight="1" x14ac:dyDescent="0.2">
      <c r="B170" s="92"/>
      <c r="C170" s="369"/>
      <c r="D170" s="369"/>
      <c r="E170" s="369"/>
      <c r="F170" s="369"/>
      <c r="G170" s="369"/>
      <c r="H170" s="369"/>
      <c r="I170" s="369"/>
      <c r="J170" s="217"/>
      <c r="K170" s="413"/>
      <c r="L170" s="413"/>
      <c r="M170" s="413"/>
      <c r="N170" s="376" t="str">
        <f>IF(N169=0,"",(L169-N169)/N169)</f>
        <v/>
      </c>
      <c r="O170" s="325"/>
      <c r="P170" s="117"/>
      <c r="Q170" s="418"/>
      <c r="R170" s="193"/>
      <c r="S170" s="193"/>
      <c r="T170" s="220"/>
      <c r="U170" s="220"/>
    </row>
    <row r="171" spans="2:23" s="93" customFormat="1" ht="5.25" customHeight="1" x14ac:dyDescent="0.2">
      <c r="B171" s="92"/>
      <c r="C171" s="92"/>
      <c r="D171" s="92"/>
      <c r="E171" s="92"/>
      <c r="F171" s="92"/>
      <c r="G171" s="224"/>
      <c r="H171" s="92"/>
      <c r="I171" s="92"/>
      <c r="J171" s="217"/>
      <c r="K171" s="217"/>
      <c r="L171" s="217"/>
      <c r="M171" s="217"/>
      <c r="N171" s="547"/>
      <c r="O171" s="325"/>
      <c r="P171" s="117"/>
      <c r="Q171" s="418"/>
      <c r="R171" s="193"/>
      <c r="S171" s="193"/>
      <c r="T171" s="220"/>
      <c r="U171" s="220"/>
    </row>
    <row r="172" spans="2:23" s="93" customFormat="1" ht="12.95" customHeight="1" x14ac:dyDescent="0.2">
      <c r="B172" s="357"/>
      <c r="C172" s="357"/>
      <c r="D172" s="357"/>
      <c r="E172" s="357"/>
      <c r="F172" s="357"/>
      <c r="G172" s="357"/>
      <c r="H172" s="374" t="s">
        <v>210</v>
      </c>
      <c r="I172" s="343"/>
      <c r="J172" s="217"/>
      <c r="K172" s="119" t="s">
        <v>79</v>
      </c>
      <c r="L172" s="586">
        <f>IF(T2=1,(L104+L116+L124)*I172,0)</f>
        <v>0</v>
      </c>
      <c r="M172" s="423"/>
      <c r="N172" s="546">
        <v>0</v>
      </c>
      <c r="O172" s="538"/>
      <c r="P172" s="417"/>
      <c r="Q172" s="419"/>
      <c r="R172" s="42"/>
      <c r="S172" s="420"/>
      <c r="T172" s="220"/>
      <c r="U172" s="220"/>
    </row>
    <row r="173" spans="2:23" s="93" customFormat="1" ht="5.25" customHeight="1" x14ac:dyDescent="0.2">
      <c r="C173" s="42"/>
      <c r="D173" s="221"/>
      <c r="E173" s="221"/>
      <c r="F173" s="221"/>
      <c r="G173" s="323"/>
      <c r="H173" s="92"/>
      <c r="I173" s="217"/>
      <c r="J173" s="217"/>
      <c r="K173" s="264"/>
      <c r="L173" s="305"/>
      <c r="M173" s="423"/>
      <c r="N173" s="426"/>
      <c r="O173" s="538"/>
      <c r="P173" s="117"/>
      <c r="Q173" s="419"/>
      <c r="R173" s="42"/>
      <c r="S173" s="420"/>
      <c r="T173" s="220"/>
      <c r="U173" s="220"/>
    </row>
    <row r="174" spans="2:23" s="93" customFormat="1" ht="12.95" customHeight="1" x14ac:dyDescent="0.2">
      <c r="C174" s="42"/>
      <c r="D174" s="221"/>
      <c r="E174" s="221"/>
      <c r="F174" s="221"/>
      <c r="G174" s="323"/>
      <c r="H174" s="92"/>
      <c r="I174" s="217"/>
      <c r="J174" s="217"/>
      <c r="K174" s="119" t="s">
        <v>120</v>
      </c>
      <c r="L174" s="586">
        <f>L93+L104+L116+L124+L133+L140+L149+L157+L162+L169+L172</f>
        <v>0</v>
      </c>
      <c r="M174" s="423"/>
      <c r="N174" s="595">
        <v>0</v>
      </c>
      <c r="O174" s="538"/>
      <c r="P174" s="117"/>
      <c r="Q174" s="419"/>
      <c r="R174" s="42"/>
      <c r="S174" s="420"/>
      <c r="T174" s="220"/>
      <c r="U174" s="220"/>
    </row>
    <row r="175" spans="2:23" s="93" customFormat="1" ht="12.95" customHeight="1" x14ac:dyDescent="0.2">
      <c r="C175" s="42"/>
      <c r="D175" s="221"/>
      <c r="E175" s="221"/>
      <c r="F175" s="221"/>
      <c r="G175" s="323"/>
      <c r="H175" s="92"/>
      <c r="I175" s="217"/>
      <c r="J175" s="217"/>
      <c r="K175" s="342" t="s">
        <v>189</v>
      </c>
      <c r="L175" s="587">
        <f>IF(T2=1,L93+L116+L133+L140+L149+L157+R162,L93+L104+L116+L133+L140+L149+L157+R169)</f>
        <v>0</v>
      </c>
      <c r="M175" s="530"/>
      <c r="N175" s="594">
        <v>0</v>
      </c>
      <c r="O175" s="538"/>
      <c r="P175" s="117"/>
      <c r="Q175" s="421"/>
      <c r="R175" s="422"/>
      <c r="S175" s="420"/>
      <c r="T175" s="220"/>
      <c r="U175" s="220"/>
      <c r="W175" s="116"/>
    </row>
    <row r="176" spans="2:23" s="93" customFormat="1" ht="5.25" customHeight="1" x14ac:dyDescent="0.2">
      <c r="C176" s="42"/>
      <c r="D176" s="221"/>
      <c r="E176" s="221"/>
      <c r="F176" s="221"/>
      <c r="G176" s="323"/>
      <c r="H176" s="92"/>
      <c r="I176" s="217"/>
      <c r="J176" s="217"/>
      <c r="K176" s="264"/>
      <c r="L176" s="305"/>
      <c r="M176" s="423"/>
      <c r="N176" s="426"/>
      <c r="O176" s="538"/>
      <c r="P176" s="117"/>
      <c r="Q176" s="418"/>
      <c r="R176" s="193"/>
      <c r="S176" s="193"/>
      <c r="T176" s="220"/>
      <c r="U176" s="220"/>
      <c r="W176" s="116"/>
    </row>
    <row r="177" spans="1:24" ht="12.95" customHeight="1" x14ac:dyDescent="0.2">
      <c r="A177" s="93"/>
      <c r="B177" s="93"/>
      <c r="C177" s="42"/>
      <c r="D177" s="221"/>
      <c r="E177" s="221"/>
      <c r="F177" s="221"/>
      <c r="G177" s="323"/>
      <c r="H177" s="92"/>
      <c r="I177" s="217"/>
      <c r="J177" s="217"/>
      <c r="K177" s="119" t="s">
        <v>10</v>
      </c>
      <c r="L177" s="355"/>
      <c r="M177" s="504"/>
      <c r="N177" s="471"/>
      <c r="O177" s="538"/>
      <c r="P177" s="117"/>
      <c r="Q177" s="418"/>
      <c r="R177" s="193"/>
      <c r="S177" s="193"/>
      <c r="T177" s="220"/>
      <c r="U177" s="220"/>
      <c r="V177" s="93"/>
      <c r="W177" s="116"/>
    </row>
    <row r="178" spans="1:24" ht="12.95" customHeight="1" x14ac:dyDescent="0.2">
      <c r="A178" s="93"/>
      <c r="B178" s="93"/>
      <c r="C178" s="42"/>
      <c r="D178" s="221"/>
      <c r="E178" s="221"/>
      <c r="F178" s="221"/>
      <c r="G178" s="323"/>
      <c r="H178" s="92"/>
      <c r="I178" s="217"/>
      <c r="J178" s="217"/>
      <c r="K178" s="342" t="s">
        <v>49</v>
      </c>
      <c r="L178" s="585" t="str">
        <f>IF(L177=0,"0",ROUND(L175*L177,0))</f>
        <v>0</v>
      </c>
      <c r="M178" s="531"/>
      <c r="N178" s="595">
        <v>0</v>
      </c>
      <c r="O178" s="538"/>
      <c r="P178" s="117"/>
      <c r="Q178" s="326"/>
      <c r="R178" s="220"/>
      <c r="S178" s="220"/>
      <c r="T178" s="220"/>
      <c r="U178" s="220"/>
      <c r="V178" s="93"/>
    </row>
    <row r="179" spans="1:24" ht="12.95" customHeight="1" x14ac:dyDescent="0.2">
      <c r="A179" s="195"/>
      <c r="B179" s="93"/>
      <c r="C179" s="42"/>
      <c r="D179" s="455"/>
      <c r="E179" s="221"/>
      <c r="F179" s="221"/>
      <c r="G179" s="323"/>
      <c r="H179" s="92"/>
      <c r="I179" s="217"/>
      <c r="J179" s="217"/>
      <c r="K179" s="342"/>
      <c r="L179" s="413"/>
      <c r="M179" s="413"/>
      <c r="N179" s="376" t="str">
        <f>IF(N178=0,"",(L178-N178)/N178)</f>
        <v/>
      </c>
      <c r="O179" s="325"/>
      <c r="P179" s="117"/>
      <c r="Q179" s="326"/>
      <c r="R179" s="220"/>
      <c r="S179" s="220"/>
      <c r="T179" s="220"/>
      <c r="U179" s="220"/>
      <c r="V179" s="93"/>
    </row>
    <row r="180" spans="1:24" ht="12.95" customHeight="1" x14ac:dyDescent="0.2">
      <c r="A180" s="463"/>
      <c r="B180" s="467" t="s">
        <v>200</v>
      </c>
      <c r="C180" s="467"/>
      <c r="D180" s="467"/>
      <c r="E180" s="467"/>
      <c r="F180" s="363"/>
      <c r="G180" s="323"/>
      <c r="H180" s="92"/>
      <c r="I180" s="92"/>
      <c r="J180" s="217"/>
      <c r="K180" s="217"/>
      <c r="L180" s="217"/>
      <c r="M180" s="217"/>
      <c r="N180" s="116"/>
      <c r="O180" s="325"/>
      <c r="P180" s="117"/>
      <c r="Q180" s="326"/>
      <c r="R180" s="220"/>
      <c r="S180" s="220"/>
      <c r="T180" s="220"/>
      <c r="U180" s="220"/>
      <c r="V180" s="93"/>
    </row>
    <row r="181" spans="1:24" ht="12.95" customHeight="1" x14ac:dyDescent="0.2">
      <c r="A181" s="463"/>
      <c r="B181" s="467" t="s">
        <v>201</v>
      </c>
      <c r="C181" s="467"/>
      <c r="D181" s="467"/>
      <c r="E181" s="467"/>
      <c r="F181" s="221"/>
      <c r="G181" s="364"/>
      <c r="H181" s="92"/>
      <c r="I181" s="92" t="str">
        <f>IF(G181="Oui","Quel taux de TVA ?","")</f>
        <v/>
      </c>
      <c r="J181" s="217"/>
      <c r="K181" s="365"/>
      <c r="L181" s="217"/>
      <c r="M181" s="217"/>
      <c r="N181" s="305"/>
      <c r="O181" s="325"/>
      <c r="P181" s="117" t="s">
        <v>202</v>
      </c>
      <c r="Q181" s="326"/>
      <c r="R181" s="220"/>
      <c r="S181" s="220"/>
      <c r="T181" s="220"/>
      <c r="U181" s="220"/>
      <c r="V181" s="93"/>
    </row>
    <row r="182" spans="1:24" ht="12.95" customHeight="1" x14ac:dyDescent="0.2">
      <c r="A182" s="93"/>
      <c r="B182" s="93"/>
      <c r="C182" s="93"/>
      <c r="D182" s="93"/>
      <c r="E182" s="93"/>
      <c r="F182" s="93"/>
      <c r="G182" s="93"/>
      <c r="H182" s="92"/>
      <c r="I182" s="93"/>
      <c r="J182" s="93"/>
      <c r="K182" s="93"/>
      <c r="L182" s="217"/>
      <c r="M182" s="217"/>
      <c r="N182" s="305"/>
      <c r="O182" s="325"/>
      <c r="P182" s="117" t="s">
        <v>203</v>
      </c>
      <c r="Q182" s="326"/>
      <c r="R182" s="220"/>
      <c r="S182" s="220"/>
      <c r="T182" s="220"/>
      <c r="U182" s="220"/>
      <c r="V182" s="93"/>
    </row>
    <row r="183" spans="1:24" ht="12.95" hidden="1" customHeight="1" x14ac:dyDescent="0.25">
      <c r="A183" s="286" t="s">
        <v>176</v>
      </c>
      <c r="B183" s="287"/>
      <c r="C183" s="287"/>
      <c r="D183" s="287"/>
      <c r="E183" s="315"/>
      <c r="F183" s="468" t="s">
        <v>192</v>
      </c>
      <c r="G183" s="469"/>
      <c r="H183" s="469"/>
      <c r="I183" s="463"/>
      <c r="J183" s="93"/>
      <c r="K183" s="93"/>
      <c r="L183" s="283"/>
      <c r="M183" s="283"/>
      <c r="N183" s="176"/>
      <c r="O183" s="126"/>
      <c r="P183" s="117"/>
      <c r="Q183" s="223"/>
      <c r="R183" s="220"/>
      <c r="S183" s="222"/>
      <c r="T183" s="220"/>
      <c r="U183" s="220"/>
      <c r="V183" s="30"/>
      <c r="W183" s="116"/>
    </row>
    <row r="184" spans="1:24" ht="7.5" hidden="1" customHeight="1" x14ac:dyDescent="0.25">
      <c r="A184" s="314"/>
      <c r="B184" s="315"/>
      <c r="C184" s="315"/>
      <c r="D184" s="315"/>
      <c r="E184" s="315"/>
      <c r="F184" s="315"/>
      <c r="G184" s="315"/>
      <c r="H184" s="315"/>
      <c r="I184" s="281"/>
      <c r="J184" s="282"/>
      <c r="K184" s="282"/>
      <c r="L184" s="283"/>
      <c r="M184" s="283"/>
      <c r="N184" s="176"/>
      <c r="O184" s="126"/>
      <c r="P184" s="117"/>
      <c r="Q184" s="223"/>
      <c r="R184" s="220"/>
      <c r="S184" s="222"/>
      <c r="T184" s="220"/>
      <c r="U184" s="220"/>
      <c r="V184" s="30"/>
      <c r="W184" s="116"/>
    </row>
    <row r="185" spans="1:24" ht="12.95" hidden="1" customHeight="1" x14ac:dyDescent="0.2">
      <c r="A185" s="198"/>
      <c r="B185" s="198"/>
      <c r="C185" s="270" t="s">
        <v>135</v>
      </c>
      <c r="D185" s="693"/>
      <c r="E185" s="693"/>
      <c r="F185" s="693"/>
      <c r="G185" s="693"/>
      <c r="H185" s="288"/>
      <c r="I185" s="93"/>
      <c r="J185" s="93"/>
      <c r="K185" s="93"/>
      <c r="L185" s="283"/>
      <c r="M185" s="283"/>
      <c r="N185" s="176"/>
      <c r="O185" s="126"/>
      <c r="P185" s="117"/>
      <c r="Q185" s="223"/>
      <c r="R185" s="220"/>
      <c r="S185" s="222"/>
      <c r="T185" s="220"/>
      <c r="U185" s="220"/>
      <c r="V185" s="30"/>
      <c r="W185" s="116"/>
    </row>
    <row r="186" spans="1:24" ht="12.95" hidden="1" customHeight="1" x14ac:dyDescent="0.2">
      <c r="A186" s="198"/>
      <c r="B186" s="198"/>
      <c r="C186" s="270" t="s">
        <v>131</v>
      </c>
      <c r="D186" s="688"/>
      <c r="E186" s="688"/>
      <c r="F186" s="116"/>
      <c r="G186" s="93"/>
      <c r="H186" s="93"/>
      <c r="I186" s="284" t="s">
        <v>132</v>
      </c>
      <c r="J186" s="689"/>
      <c r="K186" s="689"/>
      <c r="L186" s="93"/>
      <c r="M186" s="93"/>
      <c r="N186" s="93"/>
      <c r="O186" s="126"/>
      <c r="P186" s="117"/>
      <c r="Q186" s="223"/>
      <c r="R186" s="220"/>
      <c r="S186" s="222"/>
      <c r="T186" s="220"/>
      <c r="U186" s="220"/>
      <c r="V186" s="30"/>
      <c r="W186" s="116"/>
    </row>
    <row r="187" spans="1:24" ht="12.95" hidden="1" customHeight="1" x14ac:dyDescent="0.2">
      <c r="A187" s="92"/>
      <c r="B187" s="92"/>
      <c r="C187" s="270" t="s">
        <v>133</v>
      </c>
      <c r="D187" s="688"/>
      <c r="E187" s="688"/>
      <c r="F187" s="92"/>
      <c r="G187" s="224"/>
      <c r="H187" s="92"/>
      <c r="I187" s="284" t="s">
        <v>134</v>
      </c>
      <c r="J187" s="689"/>
      <c r="K187" s="689"/>
      <c r="L187" s="165"/>
      <c r="M187" s="165"/>
      <c r="N187" s="176"/>
      <c r="O187" s="126"/>
      <c r="P187" s="117"/>
      <c r="Q187" s="223"/>
      <c r="R187" s="220"/>
      <c r="S187" s="222"/>
      <c r="T187" s="220"/>
      <c r="U187" s="220"/>
      <c r="V187" s="30"/>
      <c r="W187" s="116"/>
    </row>
    <row r="188" spans="1:24" s="528" customFormat="1" ht="45.95" customHeight="1" x14ac:dyDescent="0.2">
      <c r="A188" s="513"/>
      <c r="B188" s="514"/>
      <c r="C188" s="320"/>
      <c r="D188" s="515"/>
      <c r="E188" s="516"/>
      <c r="F188" s="516"/>
      <c r="G188" s="517"/>
      <c r="H188" s="514"/>
      <c r="I188" s="518"/>
      <c r="J188" s="518"/>
      <c r="K188" s="519"/>
      <c r="L188" s="520"/>
      <c r="M188" s="520"/>
      <c r="N188" s="521"/>
      <c r="O188" s="522"/>
      <c r="P188" s="516"/>
      <c r="Q188" s="523"/>
      <c r="R188" s="524"/>
      <c r="S188" s="525"/>
      <c r="T188" s="524"/>
      <c r="U188" s="524"/>
      <c r="V188" s="526"/>
      <c r="W188" s="527"/>
      <c r="X188" s="514"/>
    </row>
    <row r="189" spans="1:24" ht="12.95" customHeight="1" x14ac:dyDescent="0.2">
      <c r="A189" s="795" t="s">
        <v>175</v>
      </c>
      <c r="B189" s="791"/>
      <c r="C189" s="791"/>
      <c r="D189" s="791"/>
      <c r="E189" s="791"/>
      <c r="F189" s="791"/>
      <c r="G189" s="791"/>
      <c r="H189" s="791"/>
      <c r="I189" s="791"/>
      <c r="J189" s="791"/>
      <c r="K189" s="791"/>
      <c r="L189" s="791"/>
      <c r="M189" s="791"/>
      <c r="N189" s="176"/>
      <c r="O189" s="126"/>
      <c r="P189" s="117"/>
      <c r="Q189" s="223"/>
      <c r="R189" s="220"/>
      <c r="S189" s="222"/>
      <c r="T189" s="220"/>
      <c r="U189" s="220"/>
      <c r="V189" s="30"/>
      <c r="W189" s="116"/>
    </row>
    <row r="190" spans="1:24" ht="7.5" customHeight="1" x14ac:dyDescent="0.2">
      <c r="A190" s="281"/>
      <c r="B190" s="281"/>
      <c r="C190" s="281"/>
      <c r="D190" s="281"/>
      <c r="E190" s="281"/>
      <c r="F190" s="281"/>
      <c r="G190" s="304"/>
      <c r="H190" s="281"/>
      <c r="I190" s="281"/>
      <c r="J190" s="262"/>
      <c r="K190" s="262"/>
      <c r="L190" s="262"/>
      <c r="M190" s="262"/>
      <c r="N190" s="305"/>
      <c r="O190" s="126"/>
      <c r="P190" s="117"/>
      <c r="Q190" s="223"/>
      <c r="R190" s="220"/>
      <c r="S190" s="222"/>
      <c r="T190" s="220"/>
      <c r="U190" s="220"/>
      <c r="V190" s="30"/>
      <c r="W190" s="116"/>
    </row>
    <row r="191" spans="1:24" ht="12.95" customHeight="1" x14ac:dyDescent="0.2">
      <c r="A191" s="281"/>
      <c r="B191" s="690" t="s">
        <v>169</v>
      </c>
      <c r="C191" s="691"/>
      <c r="D191" s="691"/>
      <c r="E191" s="691"/>
      <c r="F191" s="691"/>
      <c r="G191" s="692"/>
      <c r="H191" s="690" t="s">
        <v>170</v>
      </c>
      <c r="I191" s="691"/>
      <c r="J191" s="692"/>
      <c r="K191" s="308" t="s">
        <v>171</v>
      </c>
      <c r="L191" s="308" t="s">
        <v>172</v>
      </c>
      <c r="M191" s="498"/>
      <c r="N191" s="305"/>
      <c r="O191" s="126"/>
      <c r="P191" s="117"/>
      <c r="Q191" s="223"/>
      <c r="R191" s="220"/>
      <c r="S191" s="222"/>
      <c r="T191" s="220"/>
      <c r="U191" s="220"/>
      <c r="V191" s="30"/>
      <c r="W191" s="116"/>
    </row>
    <row r="192" spans="1:24" ht="12.95" customHeight="1" x14ac:dyDescent="0.2">
      <c r="A192" s="281"/>
      <c r="B192" s="671"/>
      <c r="C192" s="672"/>
      <c r="D192" s="672"/>
      <c r="E192" s="672"/>
      <c r="F192" s="672"/>
      <c r="G192" s="673"/>
      <c r="H192" s="671"/>
      <c r="I192" s="672"/>
      <c r="J192" s="673"/>
      <c r="K192" s="306"/>
      <c r="L192" s="307"/>
      <c r="M192" s="529"/>
      <c r="N192" s="305"/>
      <c r="O192" s="126"/>
      <c r="P192" s="117"/>
      <c r="Q192" s="223"/>
      <c r="R192" s="220"/>
      <c r="S192" s="222"/>
      <c r="T192" s="220"/>
      <c r="U192" s="220"/>
      <c r="V192" s="30"/>
      <c r="W192" s="116"/>
    </row>
    <row r="193" spans="1:23" ht="12.95" customHeight="1" x14ac:dyDescent="0.2">
      <c r="A193" s="281"/>
      <c r="B193" s="671"/>
      <c r="C193" s="672"/>
      <c r="D193" s="672"/>
      <c r="E193" s="672"/>
      <c r="F193" s="672"/>
      <c r="G193" s="673"/>
      <c r="H193" s="671"/>
      <c r="I193" s="672"/>
      <c r="J193" s="673"/>
      <c r="K193" s="306"/>
      <c r="L193" s="307"/>
      <c r="M193" s="529"/>
      <c r="N193" s="305"/>
      <c r="O193" s="126"/>
      <c r="P193" s="117"/>
      <c r="Q193" s="223"/>
      <c r="R193" s="220"/>
      <c r="S193" s="222"/>
      <c r="T193" s="220"/>
      <c r="U193" s="220"/>
      <c r="V193" s="30"/>
      <c r="W193" s="116"/>
    </row>
    <row r="194" spans="1:23" ht="12.95" customHeight="1" x14ac:dyDescent="0.2">
      <c r="A194" s="281"/>
      <c r="B194" s="671"/>
      <c r="C194" s="672"/>
      <c r="D194" s="672"/>
      <c r="E194" s="672"/>
      <c r="F194" s="672"/>
      <c r="G194" s="673"/>
      <c r="H194" s="671"/>
      <c r="I194" s="672"/>
      <c r="J194" s="673"/>
      <c r="K194" s="306"/>
      <c r="L194" s="307"/>
      <c r="M194" s="529"/>
      <c r="N194" s="305"/>
      <c r="O194" s="126"/>
      <c r="P194" s="117"/>
      <c r="Q194" s="223"/>
      <c r="R194" s="220"/>
      <c r="S194" s="222"/>
      <c r="T194" s="220"/>
      <c r="U194" s="220"/>
      <c r="V194" s="30"/>
      <c r="W194" s="116"/>
    </row>
    <row r="195" spans="1:23" ht="12.95" customHeight="1" x14ac:dyDescent="0.2">
      <c r="A195" s="281"/>
      <c r="B195" s="671"/>
      <c r="C195" s="672"/>
      <c r="D195" s="672"/>
      <c r="E195" s="672"/>
      <c r="F195" s="672"/>
      <c r="G195" s="673"/>
      <c r="H195" s="671"/>
      <c r="I195" s="672"/>
      <c r="J195" s="673"/>
      <c r="K195" s="306"/>
      <c r="L195" s="307"/>
      <c r="M195" s="529"/>
      <c r="N195" s="305"/>
      <c r="O195" s="126"/>
      <c r="P195" s="117"/>
      <c r="Q195" s="223"/>
      <c r="R195" s="220"/>
      <c r="S195" s="222"/>
      <c r="T195" s="220"/>
      <c r="U195" s="220"/>
      <c r="V195" s="30"/>
      <c r="W195" s="116"/>
    </row>
    <row r="196" spans="1:23" ht="12.95" customHeight="1" x14ac:dyDescent="0.2">
      <c r="A196" s="281"/>
      <c r="B196" s="671"/>
      <c r="C196" s="672"/>
      <c r="D196" s="672"/>
      <c r="E196" s="672"/>
      <c r="F196" s="672"/>
      <c r="G196" s="673"/>
      <c r="H196" s="671"/>
      <c r="I196" s="672"/>
      <c r="J196" s="673"/>
      <c r="K196" s="306"/>
      <c r="L196" s="307"/>
      <c r="M196" s="529"/>
      <c r="N196" s="305"/>
      <c r="O196" s="126"/>
      <c r="P196" s="117"/>
      <c r="Q196" s="223"/>
      <c r="R196" s="220"/>
      <c r="S196" s="222"/>
      <c r="T196" s="220"/>
      <c r="U196" s="220"/>
      <c r="V196" s="30"/>
      <c r="W196" s="116"/>
    </row>
    <row r="197" spans="1:23" ht="12.95" customHeight="1" x14ac:dyDescent="0.2">
      <c r="A197" s="281"/>
      <c r="B197" s="671"/>
      <c r="C197" s="672"/>
      <c r="D197" s="672"/>
      <c r="E197" s="672"/>
      <c r="F197" s="672"/>
      <c r="G197" s="673"/>
      <c r="H197" s="671"/>
      <c r="I197" s="672"/>
      <c r="J197" s="673"/>
      <c r="K197" s="306"/>
      <c r="L197" s="307"/>
      <c r="M197" s="529"/>
      <c r="N197" s="305"/>
      <c r="O197" s="126"/>
      <c r="P197" s="117"/>
      <c r="Q197" s="223"/>
      <c r="R197" s="220"/>
      <c r="S197" s="222"/>
      <c r="T197" s="220"/>
      <c r="U197" s="220"/>
      <c r="V197" s="30"/>
      <c r="W197" s="116"/>
    </row>
    <row r="198" spans="1:23" ht="12.95" customHeight="1" x14ac:dyDescent="0.2">
      <c r="A198" s="281"/>
      <c r="B198" s="671"/>
      <c r="C198" s="672"/>
      <c r="D198" s="672"/>
      <c r="E198" s="672"/>
      <c r="F198" s="672"/>
      <c r="G198" s="673"/>
      <c r="H198" s="671"/>
      <c r="I198" s="672"/>
      <c r="J198" s="673"/>
      <c r="K198" s="306"/>
      <c r="L198" s="307"/>
      <c r="M198" s="529"/>
      <c r="N198" s="305"/>
      <c r="O198" s="126"/>
      <c r="P198" s="117"/>
      <c r="Q198" s="223"/>
      <c r="R198" s="220"/>
      <c r="S198" s="222"/>
      <c r="T198" s="220"/>
      <c r="U198" s="220"/>
      <c r="V198" s="30"/>
      <c r="W198" s="116"/>
    </row>
    <row r="199" spans="1:23" ht="12.95" customHeight="1" x14ac:dyDescent="0.2">
      <c r="A199" s="281"/>
      <c r="B199" s="671"/>
      <c r="C199" s="672"/>
      <c r="D199" s="672"/>
      <c r="E199" s="672"/>
      <c r="F199" s="672"/>
      <c r="G199" s="673"/>
      <c r="H199" s="671"/>
      <c r="I199" s="672"/>
      <c r="J199" s="673"/>
      <c r="K199" s="306"/>
      <c r="L199" s="307"/>
      <c r="M199" s="529"/>
      <c r="N199" s="305"/>
      <c r="O199" s="126"/>
      <c r="P199" s="117"/>
      <c r="Q199" s="223"/>
      <c r="R199" s="220"/>
      <c r="S199" s="222"/>
      <c r="T199" s="220"/>
      <c r="U199" s="220"/>
      <c r="V199" s="30"/>
      <c r="W199" s="116"/>
    </row>
    <row r="200" spans="1:23" ht="12.95" customHeight="1" x14ac:dyDescent="0.2">
      <c r="A200" s="281"/>
      <c r="B200" s="671"/>
      <c r="C200" s="672"/>
      <c r="D200" s="672"/>
      <c r="E200" s="672"/>
      <c r="F200" s="672"/>
      <c r="G200" s="673"/>
      <c r="H200" s="671"/>
      <c r="I200" s="672"/>
      <c r="J200" s="673"/>
      <c r="K200" s="306"/>
      <c r="L200" s="307"/>
      <c r="M200" s="529"/>
      <c r="N200" s="305"/>
      <c r="O200" s="126"/>
      <c r="P200" s="117"/>
      <c r="Q200" s="223"/>
      <c r="R200" s="220"/>
      <c r="S200" s="222"/>
      <c r="T200" s="220"/>
      <c r="U200" s="220"/>
      <c r="V200" s="30"/>
      <c r="W200" s="116"/>
    </row>
    <row r="201" spans="1:23" ht="12.95" customHeight="1" thickBot="1" x14ac:dyDescent="0.25">
      <c r="A201" s="281"/>
      <c r="B201" s="671"/>
      <c r="C201" s="672"/>
      <c r="D201" s="672"/>
      <c r="E201" s="672"/>
      <c r="F201" s="672"/>
      <c r="G201" s="673"/>
      <c r="H201" s="671"/>
      <c r="I201" s="672"/>
      <c r="J201" s="673"/>
      <c r="K201" s="309"/>
      <c r="L201" s="310"/>
      <c r="M201" s="529"/>
      <c r="N201" s="305"/>
      <c r="O201" s="126"/>
      <c r="P201" s="117"/>
      <c r="Q201" s="223"/>
      <c r="R201" s="220"/>
      <c r="S201" s="222"/>
      <c r="T201" s="220"/>
      <c r="U201" s="220"/>
      <c r="V201" s="30"/>
      <c r="W201" s="116"/>
    </row>
    <row r="202" spans="1:23" ht="12.95" customHeight="1" thickTop="1" x14ac:dyDescent="0.2">
      <c r="A202" s="281"/>
      <c r="B202" s="281"/>
      <c r="C202" s="281"/>
      <c r="D202" s="281"/>
      <c r="E202" s="281"/>
      <c r="F202" s="281"/>
      <c r="G202" s="304"/>
      <c r="H202" s="281"/>
      <c r="I202" s="281"/>
      <c r="J202" s="262" t="s">
        <v>173</v>
      </c>
      <c r="K202" s="588">
        <f>SUM(K192:K201)</f>
        <v>0</v>
      </c>
      <c r="L202" s="589">
        <f>SUM(L192:L201)</f>
        <v>0</v>
      </c>
      <c r="M202" s="494"/>
      <c r="N202" s="305"/>
      <c r="O202" s="126"/>
      <c r="P202" s="117"/>
      <c r="Q202" s="223"/>
      <c r="R202" s="220"/>
      <c r="S202" s="222"/>
      <c r="T202" s="220"/>
      <c r="U202" s="220"/>
      <c r="V202" s="30"/>
      <c r="W202" s="116"/>
    </row>
    <row r="203" spans="1:23" ht="12.95" customHeight="1" x14ac:dyDescent="0.2">
      <c r="A203" s="281"/>
      <c r="B203" s="281"/>
      <c r="C203" s="281"/>
      <c r="D203" s="281"/>
      <c r="E203" s="281"/>
      <c r="F203" s="281"/>
      <c r="G203" s="304"/>
      <c r="H203" s="281"/>
      <c r="I203" s="281"/>
      <c r="J203" s="262"/>
      <c r="K203" s="262"/>
      <c r="L203" s="262"/>
      <c r="M203" s="262"/>
      <c r="N203" s="305"/>
      <c r="O203" s="126"/>
      <c r="P203" s="117"/>
      <c r="Q203" s="223"/>
      <c r="R203" s="220"/>
      <c r="S203" s="222"/>
      <c r="T203" s="220"/>
      <c r="U203" s="220"/>
      <c r="V203" s="30"/>
      <c r="W203" s="116"/>
    </row>
    <row r="204" spans="1:23" ht="12.95" customHeight="1" x14ac:dyDescent="0.2">
      <c r="A204" s="281"/>
      <c r="B204" s="281"/>
      <c r="C204" s="281"/>
      <c r="D204" s="281"/>
      <c r="E204" s="281"/>
      <c r="F204" s="281"/>
      <c r="G204" s="304"/>
      <c r="H204" s="281"/>
      <c r="I204" s="281"/>
      <c r="J204" s="262"/>
      <c r="K204" s="262"/>
      <c r="L204" s="262"/>
      <c r="M204" s="262"/>
      <c r="N204" s="305"/>
      <c r="O204" s="126"/>
      <c r="P204" s="117"/>
      <c r="Q204" s="223"/>
      <c r="R204" s="220"/>
      <c r="S204" s="222"/>
      <c r="T204" s="220"/>
      <c r="U204" s="220"/>
      <c r="V204" s="30"/>
      <c r="W204" s="116"/>
    </row>
    <row r="205" spans="1:23" s="2" customFormat="1" ht="15" x14ac:dyDescent="0.25">
      <c r="A205" s="699" t="s">
        <v>341</v>
      </c>
      <c r="B205" s="700"/>
      <c r="C205" s="700"/>
      <c r="D205" s="700"/>
      <c r="E205" s="700"/>
      <c r="F205" s="700"/>
      <c r="G205" s="700"/>
      <c r="H205" s="700"/>
      <c r="I205" s="700"/>
      <c r="J205" s="700"/>
      <c r="K205" s="700"/>
      <c r="L205" s="700"/>
      <c r="M205" s="700"/>
      <c r="P205" s="481"/>
      <c r="Q205" s="482"/>
      <c r="R205" s="483"/>
      <c r="S205" s="231"/>
      <c r="T205" s="483"/>
      <c r="U205" s="483"/>
      <c r="V205" s="30"/>
    </row>
    <row r="206" spans="1:23" s="67" customFormat="1" ht="131.25" customHeight="1" x14ac:dyDescent="0.2">
      <c r="A206" s="794" t="s">
        <v>342</v>
      </c>
      <c r="B206" s="794"/>
      <c r="C206" s="794"/>
      <c r="D206" s="794"/>
      <c r="E206" s="794"/>
      <c r="F206" s="794"/>
      <c r="G206" s="794"/>
      <c r="H206" s="794"/>
      <c r="I206" s="794"/>
      <c r="J206" s="794"/>
      <c r="K206" s="794"/>
      <c r="L206" s="794"/>
      <c r="M206" s="794"/>
      <c r="N206" s="548"/>
      <c r="V206" s="549"/>
    </row>
    <row r="207" spans="1:23" s="30" customFormat="1" ht="12" customHeight="1" x14ac:dyDescent="0.2">
      <c r="A207" s="484"/>
      <c r="B207" s="485"/>
      <c r="C207" s="485"/>
      <c r="D207" s="485"/>
      <c r="E207" s="485"/>
      <c r="F207" s="485"/>
      <c r="G207" s="485"/>
      <c r="H207" s="485"/>
      <c r="I207" s="485"/>
      <c r="J207" s="485"/>
      <c r="K207" s="485"/>
      <c r="L207" s="485"/>
      <c r="M207" s="485"/>
      <c r="N207" s="485"/>
      <c r="V207" s="278"/>
    </row>
    <row r="208" spans="1:23" s="30" customFormat="1" x14ac:dyDescent="0.2">
      <c r="A208" s="493"/>
      <c r="B208" s="799" t="s">
        <v>343</v>
      </c>
      <c r="C208" s="799"/>
      <c r="D208" s="799"/>
      <c r="E208" s="800"/>
      <c r="F208" s="487"/>
      <c r="G208" s="780" t="s">
        <v>344</v>
      </c>
      <c r="H208" s="705"/>
      <c r="I208" s="705"/>
      <c r="J208" s="705"/>
      <c r="K208" s="473"/>
      <c r="L208" s="473"/>
      <c r="M208" s="473"/>
      <c r="S208" s="278"/>
    </row>
    <row r="209" spans="1:23" s="30" customFormat="1" ht="23.25" customHeight="1" x14ac:dyDescent="0.2">
      <c r="A209" s="493"/>
      <c r="B209" s="801"/>
      <c r="C209" s="801"/>
      <c r="D209" s="801"/>
      <c r="E209" s="801"/>
      <c r="F209" s="487"/>
      <c r="G209" s="705"/>
      <c r="H209" s="705"/>
      <c r="I209" s="705"/>
      <c r="J209" s="705"/>
      <c r="K209" s="473"/>
      <c r="L209" s="776" t="s">
        <v>345</v>
      </c>
      <c r="M209" s="700"/>
      <c r="N209" s="510"/>
      <c r="S209" s="278"/>
    </row>
    <row r="210" spans="1:23" s="278" customFormat="1" ht="12.75" customHeight="1" x14ac:dyDescent="0.2">
      <c r="A210" s="493"/>
      <c r="B210" s="486" t="s">
        <v>346</v>
      </c>
      <c r="C210" s="486"/>
      <c r="D210" s="486" t="s">
        <v>347</v>
      </c>
      <c r="E210" s="488"/>
      <c r="F210" s="489"/>
      <c r="G210" s="490" t="s">
        <v>348</v>
      </c>
      <c r="H210" s="490"/>
      <c r="I210" s="490" t="s">
        <v>349</v>
      </c>
      <c r="J210" s="100"/>
      <c r="K210" s="472"/>
      <c r="L210" s="700"/>
      <c r="M210" s="700"/>
      <c r="N210" s="510"/>
      <c r="S210" s="30"/>
      <c r="V210" s="30"/>
    </row>
    <row r="211" spans="1:23" s="30" customFormat="1" x14ac:dyDescent="0.2">
      <c r="A211" s="493"/>
      <c r="B211" s="777">
        <f>D10</f>
        <v>0</v>
      </c>
      <c r="C211" s="777"/>
      <c r="D211" s="778">
        <f>F10</f>
        <v>0</v>
      </c>
      <c r="E211" s="779"/>
      <c r="F211" s="491"/>
      <c r="G211" s="796" t="str">
        <f>D63</f>
        <v>Sigle
(organisme / entreprise / …)</v>
      </c>
      <c r="H211" s="797"/>
      <c r="I211" s="774">
        <f>F63</f>
        <v>0</v>
      </c>
      <c r="J211" s="798"/>
      <c r="K211" s="798"/>
      <c r="L211" s="774">
        <f>J63</f>
        <v>0</v>
      </c>
      <c r="M211" s="775"/>
      <c r="N211" s="509"/>
    </row>
    <row r="212" spans="1:23" s="30" customFormat="1" x14ac:dyDescent="0.2">
      <c r="A212" s="493"/>
      <c r="B212" s="669" t="s">
        <v>350</v>
      </c>
      <c r="C212" s="670"/>
      <c r="D212" s="670"/>
      <c r="E212" s="670"/>
      <c r="F212" s="76"/>
      <c r="G212" s="773" t="s">
        <v>350</v>
      </c>
      <c r="H212" s="670"/>
      <c r="I212" s="670"/>
      <c r="J212" s="670"/>
      <c r="K212" s="670"/>
      <c r="L212" s="352"/>
      <c r="M212" s="352"/>
    </row>
    <row r="213" spans="1:23" s="30" customFormat="1" x14ac:dyDescent="0.2">
      <c r="A213" s="116"/>
      <c r="B213" s="670"/>
      <c r="C213" s="670"/>
      <c r="D213" s="670"/>
      <c r="E213" s="670"/>
      <c r="F213" s="353"/>
      <c r="G213" s="670"/>
      <c r="H213" s="670"/>
      <c r="I213" s="670"/>
      <c r="J213" s="670"/>
      <c r="K213" s="670"/>
      <c r="L213" s="352"/>
      <c r="M213" s="352"/>
    </row>
    <row r="214" spans="1:23" s="30" customFormat="1" ht="12" x14ac:dyDescent="0.2">
      <c r="A214" s="354"/>
      <c r="B214" s="670"/>
      <c r="C214" s="670"/>
      <c r="D214" s="670"/>
      <c r="E214" s="670"/>
      <c r="G214" s="670"/>
      <c r="H214" s="670"/>
      <c r="I214" s="670"/>
      <c r="J214" s="670"/>
      <c r="K214" s="670"/>
    </row>
    <row r="215" spans="1:23" ht="12.95" customHeight="1" x14ac:dyDescent="0.2">
      <c r="A215" s="281"/>
      <c r="B215" s="281"/>
      <c r="C215" s="281"/>
      <c r="D215" s="281"/>
      <c r="E215" s="281"/>
      <c r="F215" s="281"/>
      <c r="G215" s="304"/>
      <c r="H215" s="281"/>
      <c r="I215" s="281"/>
      <c r="J215" s="262"/>
      <c r="K215" s="262"/>
      <c r="L215" s="262"/>
      <c r="M215" s="262"/>
      <c r="N215" s="305"/>
      <c r="O215" s="126"/>
      <c r="P215" s="117"/>
      <c r="Q215" s="223"/>
      <c r="R215" s="220"/>
      <c r="S215" s="222"/>
      <c r="T215" s="220"/>
      <c r="U215" s="220"/>
      <c r="V215" s="30"/>
      <c r="W215" s="116"/>
    </row>
    <row r="216" spans="1:23" ht="12.95" customHeight="1" x14ac:dyDescent="0.2">
      <c r="A216" s="281"/>
      <c r="B216" s="281"/>
      <c r="C216" s="281"/>
      <c r="D216" s="281"/>
      <c r="E216" s="281"/>
      <c r="F216" s="281"/>
      <c r="G216" s="304"/>
      <c r="H216" s="281"/>
      <c r="I216" s="281"/>
      <c r="J216" s="262"/>
      <c r="K216" s="262"/>
      <c r="L216" s="262"/>
      <c r="M216" s="262"/>
      <c r="N216" s="305"/>
      <c r="O216" s="126"/>
      <c r="P216" s="117"/>
      <c r="Q216" s="223"/>
      <c r="R216" s="220"/>
      <c r="S216" s="222"/>
      <c r="T216" s="220"/>
      <c r="U216" s="220"/>
      <c r="V216" s="30"/>
      <c r="W216" s="116"/>
    </row>
    <row r="217" spans="1:23" ht="12.95" customHeight="1" x14ac:dyDescent="0.2">
      <c r="A217" s="281"/>
      <c r="B217" s="281"/>
      <c r="C217" s="281"/>
      <c r="D217" s="281"/>
      <c r="E217" s="281"/>
      <c r="F217" s="281"/>
      <c r="G217" s="304"/>
      <c r="H217" s="281"/>
      <c r="I217" s="281"/>
      <c r="J217" s="262"/>
      <c r="K217" s="262"/>
      <c r="L217" s="262"/>
      <c r="M217" s="262"/>
      <c r="N217" s="305"/>
      <c r="O217" s="126"/>
      <c r="P217" s="117"/>
      <c r="Q217" s="223"/>
      <c r="R217" s="220"/>
      <c r="S217" s="222"/>
      <c r="T217" s="220"/>
      <c r="U217" s="220"/>
      <c r="V217" s="30"/>
      <c r="W217" s="116"/>
    </row>
    <row r="218" spans="1:23" ht="12.95" customHeight="1" x14ac:dyDescent="0.2">
      <c r="A218" s="281"/>
      <c r="B218" s="281"/>
      <c r="C218" s="281"/>
      <c r="D218" s="281"/>
      <c r="E218" s="281"/>
      <c r="F218" s="281"/>
      <c r="G218" s="304"/>
      <c r="H218" s="281"/>
      <c r="I218" s="281"/>
      <c r="J218" s="262"/>
      <c r="K218" s="262"/>
      <c r="L218" s="262"/>
      <c r="M218" s="262"/>
      <c r="N218" s="305"/>
      <c r="O218" s="126"/>
      <c r="P218" s="117"/>
      <c r="Q218" s="223"/>
      <c r="R218" s="220"/>
      <c r="S218" s="222"/>
      <c r="T218" s="220"/>
      <c r="U218" s="220"/>
      <c r="V218" s="30"/>
      <c r="W218" s="116"/>
    </row>
    <row r="219" spans="1:23" ht="12.95" customHeight="1" x14ac:dyDescent="0.2">
      <c r="A219" s="281"/>
      <c r="B219" s="281"/>
      <c r="C219" s="281"/>
      <c r="D219" s="281"/>
      <c r="E219" s="281"/>
      <c r="F219" s="281"/>
      <c r="G219" s="304"/>
      <c r="H219" s="281"/>
      <c r="I219" s="281"/>
      <c r="J219" s="262"/>
      <c r="K219" s="262"/>
      <c r="L219" s="262"/>
      <c r="M219" s="262"/>
      <c r="N219" s="305"/>
      <c r="O219" s="126"/>
      <c r="P219" s="117"/>
      <c r="Q219" s="223"/>
      <c r="R219" s="220"/>
      <c r="S219" s="222"/>
      <c r="T219" s="220"/>
      <c r="U219" s="220"/>
      <c r="V219" s="30"/>
      <c r="W219" s="116"/>
    </row>
    <row r="220" spans="1:23" ht="12.95" customHeight="1" x14ac:dyDescent="0.2">
      <c r="A220" s="281"/>
      <c r="B220" s="281"/>
      <c r="C220" s="281"/>
      <c r="D220" s="281"/>
      <c r="E220" s="281"/>
      <c r="F220" s="281"/>
      <c r="G220" s="304"/>
      <c r="H220" s="281"/>
      <c r="I220" s="281"/>
      <c r="J220" s="262"/>
      <c r="K220" s="262"/>
      <c r="L220" s="262"/>
      <c r="M220" s="262"/>
      <c r="N220" s="305"/>
      <c r="O220" s="126"/>
      <c r="P220" s="117"/>
      <c r="Q220" s="223"/>
      <c r="R220" s="220"/>
      <c r="S220" s="222"/>
      <c r="T220" s="220"/>
      <c r="U220" s="220"/>
      <c r="V220" s="30"/>
      <c r="W220" s="116"/>
    </row>
    <row r="221" spans="1:23" ht="12.95" customHeight="1" x14ac:dyDescent="0.2">
      <c r="A221" s="281"/>
      <c r="B221" s="281"/>
      <c r="C221" s="281"/>
      <c r="D221" s="281"/>
      <c r="E221" s="281"/>
      <c r="F221" s="281"/>
      <c r="G221" s="304"/>
      <c r="H221" s="281"/>
      <c r="I221" s="281"/>
      <c r="J221" s="262"/>
      <c r="K221" s="262"/>
      <c r="L221" s="262"/>
      <c r="M221" s="262"/>
      <c r="N221" s="305"/>
      <c r="O221" s="126"/>
      <c r="P221" s="117"/>
      <c r="Q221" s="223"/>
      <c r="R221" s="220"/>
      <c r="S221" s="222"/>
      <c r="T221" s="220"/>
      <c r="U221" s="220"/>
      <c r="V221" s="30"/>
      <c r="W221" s="116"/>
    </row>
    <row r="222" spans="1:23" ht="12.95" customHeight="1" x14ac:dyDescent="0.2">
      <c r="A222" s="281"/>
      <c r="B222" s="281"/>
      <c r="C222" s="281"/>
      <c r="D222" s="281"/>
      <c r="E222" s="281"/>
      <c r="F222" s="281"/>
      <c r="G222" s="304"/>
      <c r="H222" s="281"/>
      <c r="I222" s="281"/>
      <c r="J222" s="262"/>
      <c r="K222" s="262"/>
      <c r="L222" s="262"/>
      <c r="M222" s="262"/>
      <c r="N222" s="305"/>
      <c r="O222" s="126"/>
      <c r="P222" s="117"/>
      <c r="Q222" s="223"/>
      <c r="R222" s="220"/>
      <c r="S222" s="222"/>
      <c r="T222" s="220"/>
      <c r="U222" s="220"/>
      <c r="V222" s="30"/>
      <c r="W222" s="116"/>
    </row>
    <row r="223" spans="1:23" ht="12.95" customHeight="1" x14ac:dyDescent="0.2">
      <c r="A223" s="281"/>
      <c r="B223" s="281"/>
      <c r="C223" s="281"/>
      <c r="D223" s="281"/>
      <c r="E223" s="281"/>
      <c r="F223" s="281"/>
      <c r="G223" s="304"/>
      <c r="H223" s="281"/>
      <c r="I223" s="281"/>
      <c r="J223" s="262"/>
      <c r="K223" s="262"/>
      <c r="L223" s="262"/>
      <c r="M223" s="262"/>
      <c r="N223" s="305"/>
      <c r="O223" s="126"/>
      <c r="P223" s="117"/>
      <c r="Q223" s="223"/>
      <c r="R223" s="220"/>
      <c r="S223" s="222"/>
      <c r="T223" s="220"/>
      <c r="U223" s="220"/>
      <c r="V223" s="30"/>
      <c r="W223" s="116"/>
    </row>
    <row r="224" spans="1:23" ht="12.95" customHeight="1" x14ac:dyDescent="0.2">
      <c r="A224" s="281"/>
      <c r="B224" s="281"/>
      <c r="C224" s="281"/>
      <c r="D224" s="281"/>
      <c r="E224" s="281"/>
      <c r="F224" s="281"/>
      <c r="G224" s="304"/>
      <c r="H224" s="281"/>
      <c r="I224" s="281"/>
      <c r="J224" s="262"/>
      <c r="K224" s="262"/>
      <c r="L224" s="262"/>
      <c r="M224" s="262"/>
      <c r="N224" s="305"/>
      <c r="O224" s="126"/>
      <c r="P224" s="117"/>
      <c r="Q224" s="223"/>
      <c r="R224" s="220"/>
      <c r="S224" s="222"/>
      <c r="T224" s="220"/>
      <c r="U224" s="220"/>
      <c r="V224" s="30"/>
      <c r="W224" s="116"/>
    </row>
    <row r="225" spans="1:25" ht="12.95" customHeight="1" x14ac:dyDescent="0.25">
      <c r="A225" s="781" t="s">
        <v>139</v>
      </c>
      <c r="B225" s="700"/>
      <c r="C225" s="700"/>
      <c r="D225" s="700"/>
      <c r="E225" s="700"/>
      <c r="F225" s="700"/>
      <c r="G225" s="700"/>
      <c r="H225" s="700"/>
      <c r="I225" s="700"/>
      <c r="J225" s="700"/>
      <c r="K225" s="700"/>
      <c r="L225" s="700"/>
      <c r="M225" s="700"/>
      <c r="N225" s="176"/>
      <c r="O225" s="126"/>
      <c r="P225" s="117"/>
      <c r="Q225" s="223"/>
      <c r="R225" s="220"/>
      <c r="S225" s="222"/>
      <c r="T225" s="220"/>
      <c r="U225" s="220"/>
      <c r="V225" s="30"/>
      <c r="W225" s="116"/>
    </row>
    <row r="226" spans="1:25" ht="38.25" customHeight="1" x14ac:dyDescent="0.2">
      <c r="A226" s="116"/>
      <c r="B226" s="811" t="s">
        <v>177</v>
      </c>
      <c r="C226" s="812"/>
      <c r="D226" s="812"/>
      <c r="E226" s="812"/>
      <c r="F226" s="812"/>
      <c r="G226" s="812"/>
      <c r="H226" s="812"/>
      <c r="I226" s="812"/>
      <c r="J226" s="812"/>
      <c r="K226" s="812"/>
      <c r="L226" s="812"/>
      <c r="M226" s="812"/>
      <c r="N226" s="474"/>
      <c r="O226" s="126"/>
      <c r="P226" s="117"/>
      <c r="Q226" s="223"/>
      <c r="R226" s="220"/>
      <c r="S226" s="222"/>
      <c r="T226" s="220"/>
      <c r="U226" s="220"/>
      <c r="V226" s="30"/>
      <c r="W226" s="116"/>
    </row>
    <row r="227" spans="1:25" ht="25.5" customHeight="1" x14ac:dyDescent="0.2">
      <c r="A227" s="116"/>
      <c r="B227" s="813" t="s">
        <v>136</v>
      </c>
      <c r="C227" s="813"/>
      <c r="D227" s="813"/>
      <c r="E227" s="813"/>
      <c r="F227" s="813"/>
      <c r="G227" s="813"/>
      <c r="H227" s="813"/>
      <c r="I227" s="813"/>
      <c r="J227" s="813"/>
      <c r="K227" s="813"/>
      <c r="L227" s="813"/>
      <c r="M227" s="813"/>
      <c r="N227" s="475"/>
      <c r="O227" s="126"/>
      <c r="P227" s="117"/>
      <c r="Q227" s="223"/>
      <c r="R227" s="220"/>
      <c r="S227" s="222"/>
      <c r="T227" s="220"/>
      <c r="U227" s="220"/>
      <c r="V227" s="30"/>
      <c r="W227" s="116"/>
    </row>
    <row r="228" spans="1:25" ht="12.95" customHeight="1" x14ac:dyDescent="0.2">
      <c r="A228" s="116"/>
      <c r="B228" s="322" t="s">
        <v>178</v>
      </c>
      <c r="C228" s="311"/>
      <c r="D228" s="311"/>
      <c r="E228" s="311"/>
      <c r="F228" s="311"/>
      <c r="G228" s="311"/>
      <c r="H228" s="311"/>
      <c r="I228" s="281"/>
      <c r="J228" s="282"/>
      <c r="K228" s="282"/>
      <c r="L228" s="283"/>
      <c r="M228" s="283"/>
      <c r="N228" s="176"/>
      <c r="O228" s="126"/>
      <c r="P228" s="117"/>
      <c r="Q228" s="223"/>
      <c r="R228" s="220"/>
      <c r="S228" s="222"/>
      <c r="T228" s="220"/>
      <c r="U228" s="220"/>
      <c r="V228" s="30"/>
      <c r="W228" s="116"/>
    </row>
    <row r="229" spans="1:25" ht="12.95" customHeight="1" x14ac:dyDescent="0.2">
      <c r="A229" s="116"/>
      <c r="B229" s="311" t="s">
        <v>137</v>
      </c>
      <c r="C229" s="311"/>
      <c r="D229" s="311"/>
      <c r="E229" s="226"/>
      <c r="F229" s="319" t="s">
        <v>1</v>
      </c>
      <c r="G229" s="282"/>
      <c r="H229" s="282"/>
      <c r="I229" s="282"/>
      <c r="J229" s="282"/>
      <c r="K229" s="282"/>
      <c r="L229" s="283"/>
      <c r="M229" s="283"/>
      <c r="N229" s="176"/>
      <c r="O229" s="126" t="s">
        <v>1</v>
      </c>
      <c r="P229" s="117"/>
      <c r="Q229" s="223"/>
      <c r="R229" s="220"/>
      <c r="S229" s="222"/>
      <c r="T229" s="220"/>
      <c r="U229" s="220"/>
      <c r="V229" s="30"/>
      <c r="W229" s="116"/>
    </row>
    <row r="230" spans="1:25" s="93" customFormat="1" ht="12.95" customHeight="1" x14ac:dyDescent="0.2">
      <c r="A230" s="116"/>
      <c r="B230" s="311" t="s">
        <v>138</v>
      </c>
      <c r="C230" s="311"/>
      <c r="D230" s="311"/>
      <c r="E230" s="226"/>
      <c r="F230" s="319" t="s">
        <v>1</v>
      </c>
      <c r="G230" s="313"/>
      <c r="H230" s="312"/>
      <c r="I230" s="281"/>
      <c r="J230" s="282"/>
      <c r="K230" s="282"/>
      <c r="L230" s="283"/>
      <c r="M230" s="283"/>
      <c r="N230" s="176"/>
      <c r="O230" s="126" t="s">
        <v>2</v>
      </c>
      <c r="P230" s="117"/>
      <c r="Q230" s="223"/>
      <c r="R230" s="220"/>
      <c r="S230" s="222"/>
      <c r="T230" s="220"/>
      <c r="U230" s="220"/>
      <c r="V230" s="30"/>
      <c r="W230" s="116"/>
      <c r="Y230" s="133"/>
    </row>
    <row r="231" spans="1:25" s="93" customFormat="1" ht="12.95" customHeight="1" x14ac:dyDescent="0.2">
      <c r="A231" s="116"/>
      <c r="B231" s="311" t="s">
        <v>0</v>
      </c>
      <c r="C231" s="311"/>
      <c r="D231" s="311"/>
      <c r="E231" s="312"/>
      <c r="F231" s="312"/>
      <c r="G231" s="313"/>
      <c r="H231" s="312"/>
      <c r="I231" s="281"/>
      <c r="J231" s="282"/>
      <c r="K231" s="282"/>
      <c r="L231" s="319" t="s">
        <v>1</v>
      </c>
      <c r="M231" s="319"/>
      <c r="N231" s="176"/>
      <c r="O231" s="126"/>
      <c r="P231" s="117"/>
      <c r="Q231" s="223"/>
      <c r="R231" s="220"/>
      <c r="S231" s="222"/>
      <c r="T231" s="220"/>
      <c r="U231" s="220"/>
      <c r="V231" s="30"/>
      <c r="W231" s="116"/>
    </row>
    <row r="232" spans="1:25" s="93" customFormat="1" ht="27.95" customHeight="1" x14ac:dyDescent="0.2">
      <c r="B232" s="814" t="s">
        <v>3</v>
      </c>
      <c r="C232" s="705"/>
      <c r="D232" s="705"/>
      <c r="E232" s="705"/>
      <c r="F232" s="705"/>
      <c r="G232" s="705"/>
      <c r="H232" s="705"/>
      <c r="I232" s="705"/>
      <c r="J232" s="705"/>
      <c r="K232" s="705"/>
      <c r="L232" s="705"/>
      <c r="M232" s="705"/>
      <c r="N232" s="176"/>
      <c r="O232" s="126"/>
      <c r="P232" s="117"/>
      <c r="Q232" s="223"/>
      <c r="R232" s="220"/>
      <c r="S232" s="220"/>
      <c r="T232" s="220"/>
      <c r="U232" s="220"/>
      <c r="V232" s="30"/>
      <c r="W232" s="116"/>
    </row>
    <row r="233" spans="1:25" s="22" customFormat="1" x14ac:dyDescent="0.2">
      <c r="A233" s="21"/>
      <c r="B233" s="320"/>
      <c r="C233" s="21"/>
      <c r="D233" s="21"/>
      <c r="E233" s="21"/>
      <c r="F233" s="21"/>
      <c r="G233" s="320"/>
      <c r="H233" s="21"/>
      <c r="I233" s="321"/>
      <c r="J233" s="321"/>
      <c r="K233" s="321"/>
      <c r="L233" s="320"/>
      <c r="M233" s="320"/>
      <c r="N233" s="21"/>
      <c r="O233" s="21"/>
      <c r="P233" s="21"/>
      <c r="W233" s="23"/>
    </row>
    <row r="234" spans="1:25" s="228" customFormat="1" ht="15" x14ac:dyDescent="0.25">
      <c r="A234" s="817" t="s">
        <v>227</v>
      </c>
      <c r="B234" s="818"/>
      <c r="C234" s="818"/>
      <c r="D234" s="818"/>
      <c r="E234" s="818"/>
      <c r="F234" s="818"/>
      <c r="G234" s="818"/>
      <c r="H234" s="818"/>
      <c r="I234" s="818"/>
      <c r="J234" s="818"/>
      <c r="K234" s="818"/>
      <c r="L234" s="818"/>
      <c r="M234" s="818"/>
      <c r="N234" s="227"/>
      <c r="O234" s="227"/>
      <c r="P234" s="227"/>
      <c r="V234" s="230"/>
      <c r="W234" s="23"/>
      <c r="X234" s="22"/>
    </row>
    <row r="235" spans="1:25" s="228" customFormat="1" ht="67.7" customHeight="1" x14ac:dyDescent="0.2">
      <c r="A235" s="450"/>
      <c r="B235" s="815" t="s">
        <v>231</v>
      </c>
      <c r="C235" s="816"/>
      <c r="D235" s="816"/>
      <c r="E235" s="816"/>
      <c r="F235" s="816"/>
      <c r="G235" s="816"/>
      <c r="H235" s="816"/>
      <c r="I235" s="816"/>
      <c r="J235" s="816"/>
      <c r="K235" s="816"/>
      <c r="L235" s="816"/>
      <c r="M235" s="816"/>
      <c r="N235" s="480"/>
      <c r="O235" s="227"/>
      <c r="P235" s="227"/>
      <c r="V235" s="230"/>
      <c r="W235" s="23"/>
      <c r="X235" s="22"/>
    </row>
    <row r="236" spans="1:25" s="22" customFormat="1" x14ac:dyDescent="0.2">
      <c r="A236" s="25"/>
      <c r="B236" s="417"/>
      <c r="C236" s="450"/>
      <c r="D236" s="417"/>
      <c r="E236" s="450"/>
      <c r="F236" s="417"/>
      <c r="G236" s="417"/>
      <c r="H236" s="417"/>
      <c r="I236" s="417"/>
      <c r="J236" s="417"/>
      <c r="K236" s="417"/>
      <c r="L236" s="417"/>
      <c r="M236" s="417"/>
      <c r="N236" s="21"/>
      <c r="O236" s="21"/>
      <c r="P236" s="21"/>
      <c r="W236" s="23"/>
    </row>
    <row r="237" spans="1:25" s="228" customFormat="1" x14ac:dyDescent="0.2">
      <c r="A237" s="25"/>
      <c r="B237" s="819" t="s">
        <v>280</v>
      </c>
      <c r="C237" s="819"/>
      <c r="D237" s="819"/>
      <c r="E237" s="819"/>
      <c r="F237" s="819"/>
      <c r="G237" s="819"/>
      <c r="H237" s="820"/>
      <c r="I237" s="820"/>
      <c r="J237" s="319"/>
      <c r="K237" s="417"/>
      <c r="L237" s="417"/>
      <c r="M237" s="417"/>
      <c r="N237" s="21"/>
      <c r="O237" s="227"/>
      <c r="P237" s="227"/>
      <c r="V237" s="230"/>
      <c r="W237" s="23"/>
      <c r="X237" s="22"/>
    </row>
    <row r="238" spans="1:25" s="228" customFormat="1" ht="3.75" customHeight="1" x14ac:dyDescent="0.2">
      <c r="A238" s="25"/>
      <c r="B238" s="451"/>
      <c r="C238" s="451"/>
      <c r="D238" s="451"/>
      <c r="E238" s="451"/>
      <c r="F238" s="451"/>
      <c r="G238" s="451"/>
      <c r="H238" s="22"/>
      <c r="I238" s="22"/>
      <c r="J238" s="384"/>
      <c r="K238" s="417"/>
      <c r="L238" s="417"/>
      <c r="M238" s="417"/>
      <c r="N238" s="21"/>
      <c r="O238" s="227"/>
      <c r="P238" s="227"/>
      <c r="V238" s="230"/>
      <c r="W238" s="23"/>
      <c r="X238" s="22"/>
    </row>
    <row r="239" spans="1:25" s="228" customFormat="1" x14ac:dyDescent="0.2">
      <c r="A239" s="25"/>
      <c r="B239" s="819" t="s">
        <v>228</v>
      </c>
      <c r="C239" s="819"/>
      <c r="D239" s="819"/>
      <c r="E239" s="819"/>
      <c r="F239" s="819"/>
      <c r="G239" s="819"/>
      <c r="H239" s="820"/>
      <c r="I239" s="820"/>
      <c r="J239" s="319"/>
      <c r="K239" s="417"/>
      <c r="L239" s="417"/>
      <c r="M239" s="417"/>
      <c r="N239" s="21"/>
      <c r="O239" s="227"/>
      <c r="P239" s="227"/>
      <c r="V239" s="230"/>
      <c r="W239" s="23"/>
      <c r="X239" s="22"/>
    </row>
    <row r="240" spans="1:25" s="228" customFormat="1" ht="3.75" customHeight="1" x14ac:dyDescent="0.2">
      <c r="A240" s="25"/>
      <c r="B240" s="231"/>
      <c r="C240" s="231"/>
      <c r="D240" s="231"/>
      <c r="E240" s="231"/>
      <c r="F240" s="231"/>
      <c r="G240" s="231"/>
      <c r="H240" s="22"/>
      <c r="I240" s="22"/>
      <c r="J240"/>
      <c r="K240" s="417"/>
      <c r="L240" s="417"/>
      <c r="M240" s="417"/>
      <c r="N240" s="21"/>
      <c r="O240" s="227"/>
      <c r="P240" s="227"/>
      <c r="V240" s="230"/>
      <c r="W240" s="23"/>
      <c r="X240" s="22"/>
    </row>
    <row r="241" spans="1:24" s="228" customFormat="1" x14ac:dyDescent="0.2">
      <c r="A241" s="25"/>
      <c r="B241" s="819" t="s">
        <v>229</v>
      </c>
      <c r="C241" s="819"/>
      <c r="D241" s="819"/>
      <c r="E241" s="819"/>
      <c r="F241" s="819"/>
      <c r="G241" s="819"/>
      <c r="H241" s="820"/>
      <c r="I241" s="820"/>
      <c r="J241" s="319"/>
      <c r="K241" s="417"/>
      <c r="L241" s="417"/>
      <c r="M241" s="417"/>
      <c r="N241" s="21"/>
      <c r="O241" s="227"/>
      <c r="P241" s="227"/>
      <c r="V241" s="230"/>
      <c r="W241" s="23"/>
      <c r="X241" s="22"/>
    </row>
    <row r="242" spans="1:24" s="228" customFormat="1" ht="3.75" customHeight="1" x14ac:dyDescent="0.2">
      <c r="A242" s="25"/>
      <c r="B242" s="231"/>
      <c r="C242" s="231"/>
      <c r="D242" s="231"/>
      <c r="E242" s="231"/>
      <c r="F242" s="231"/>
      <c r="G242" s="231"/>
      <c r="H242" s="231"/>
      <c r="I242" s="22"/>
      <c r="J242"/>
      <c r="K242" s="417"/>
      <c r="L242" s="417"/>
      <c r="M242" s="417"/>
      <c r="N242" s="21"/>
      <c r="O242" s="227"/>
      <c r="P242" s="227"/>
      <c r="V242" s="230"/>
      <c r="W242" s="23"/>
      <c r="X242" s="22"/>
    </row>
    <row r="243" spans="1:24" s="228" customFormat="1" x14ac:dyDescent="0.2">
      <c r="A243" s="25"/>
      <c r="B243" s="819" t="s">
        <v>230</v>
      </c>
      <c r="C243" s="820"/>
      <c r="D243" s="820"/>
      <c r="E243" s="820"/>
      <c r="F243" s="820"/>
      <c r="G243" s="820"/>
      <c r="H243" s="820"/>
      <c r="I243" s="820"/>
      <c r="J243" s="319"/>
      <c r="K243" s="22"/>
      <c r="L243" s="417"/>
      <c r="M243" s="417"/>
      <c r="N243" s="21"/>
      <c r="O243" s="227"/>
      <c r="P243" s="227"/>
      <c r="V243" s="230"/>
      <c r="W243" s="23"/>
      <c r="X243" s="22"/>
    </row>
    <row r="244" spans="1:24" s="228" customFormat="1" ht="3.75" customHeight="1" x14ac:dyDescent="0.2">
      <c r="A244" s="25"/>
      <c r="B244" s="231"/>
      <c r="C244" s="231"/>
      <c r="D244" s="231"/>
      <c r="E244" s="231"/>
      <c r="F244" s="231"/>
      <c r="G244" s="231"/>
      <c r="H244" s="231"/>
      <c r="I244" s="231"/>
      <c r="J244" s="229"/>
      <c r="K244" s="417"/>
      <c r="L244" s="417"/>
      <c r="M244" s="417"/>
      <c r="N244" s="21"/>
      <c r="O244" s="227"/>
      <c r="P244" s="227"/>
      <c r="V244" s="230"/>
      <c r="W244" s="23"/>
      <c r="X244" s="22"/>
    </row>
    <row r="245" spans="1:24" s="228" customFormat="1" x14ac:dyDescent="0.2">
      <c r="A245" s="25"/>
      <c r="B245" s="24" t="s">
        <v>240</v>
      </c>
      <c r="C245" s="24"/>
      <c r="D245" s="24"/>
      <c r="E245" s="452"/>
      <c r="F245" s="452"/>
      <c r="G245" s="452"/>
      <c r="H245" s="452"/>
      <c r="I245" s="453"/>
      <c r="J245" s="417"/>
      <c r="K245" s="417"/>
      <c r="L245" s="417"/>
      <c r="M245" s="417"/>
      <c r="N245" s="21"/>
      <c r="O245" s="227"/>
      <c r="P245" s="227"/>
      <c r="V245" s="230"/>
      <c r="W245" s="23"/>
      <c r="X245" s="22"/>
    </row>
    <row r="246" spans="1:24" s="228" customFormat="1" x14ac:dyDescent="0.2">
      <c r="A246" s="25"/>
      <c r="B246" s="821"/>
      <c r="C246" s="821"/>
      <c r="D246" s="821"/>
      <c r="E246" s="821"/>
      <c r="F246" s="821"/>
      <c r="G246" s="821"/>
      <c r="H246" s="821"/>
      <c r="I246" s="821"/>
      <c r="J246" s="821"/>
      <c r="K246" s="821"/>
      <c r="L246" s="821"/>
      <c r="M246" s="821"/>
      <c r="N246" s="511"/>
      <c r="O246" s="227"/>
      <c r="P246" s="227"/>
      <c r="V246" s="230"/>
      <c r="W246" s="23"/>
      <c r="X246" s="22"/>
    </row>
    <row r="247" spans="1:24" s="228" customFormat="1" x14ac:dyDescent="0.2">
      <c r="A247" s="25"/>
      <c r="B247" s="821"/>
      <c r="C247" s="821"/>
      <c r="D247" s="821"/>
      <c r="E247" s="821"/>
      <c r="F247" s="821"/>
      <c r="G247" s="821"/>
      <c r="H247" s="821"/>
      <c r="I247" s="821"/>
      <c r="J247" s="821"/>
      <c r="K247" s="821"/>
      <c r="L247" s="821"/>
      <c r="M247" s="821"/>
      <c r="N247" s="511"/>
      <c r="O247" s="227"/>
      <c r="P247" s="227"/>
      <c r="V247" s="230"/>
      <c r="W247" s="23"/>
      <c r="X247" s="22"/>
    </row>
    <row r="248" spans="1:24" s="228" customFormat="1" x14ac:dyDescent="0.2">
      <c r="A248" s="25"/>
      <c r="B248" s="821"/>
      <c r="C248" s="821"/>
      <c r="D248" s="821"/>
      <c r="E248" s="821"/>
      <c r="F248" s="821"/>
      <c r="G248" s="821"/>
      <c r="H248" s="821"/>
      <c r="I248" s="821"/>
      <c r="J248" s="821"/>
      <c r="K248" s="821"/>
      <c r="L248" s="821"/>
      <c r="M248" s="821"/>
      <c r="N248" s="511"/>
      <c r="O248" s="227"/>
      <c r="P248" s="227"/>
      <c r="V248" s="230"/>
      <c r="W248" s="23"/>
      <c r="X248" s="22"/>
    </row>
    <row r="249" spans="1:24" s="228" customFormat="1" x14ac:dyDescent="0.2">
      <c r="A249" s="25"/>
      <c r="B249" s="821"/>
      <c r="C249" s="821"/>
      <c r="D249" s="821"/>
      <c r="E249" s="821"/>
      <c r="F249" s="821"/>
      <c r="G249" s="821"/>
      <c r="H249" s="821"/>
      <c r="I249" s="821"/>
      <c r="J249" s="821"/>
      <c r="K249" s="821"/>
      <c r="L249" s="821"/>
      <c r="M249" s="821"/>
      <c r="N249" s="511"/>
      <c r="O249" s="227"/>
      <c r="P249" s="227"/>
      <c r="V249" s="230"/>
      <c r="W249" s="23"/>
      <c r="X249" s="22"/>
    </row>
    <row r="250" spans="1:24" s="228" customFormat="1" x14ac:dyDescent="0.2">
      <c r="A250" s="25"/>
      <c r="B250" s="821"/>
      <c r="C250" s="821"/>
      <c r="D250" s="821"/>
      <c r="E250" s="821"/>
      <c r="F250" s="821"/>
      <c r="G250" s="821"/>
      <c r="H250" s="821"/>
      <c r="I250" s="821"/>
      <c r="J250" s="821"/>
      <c r="K250" s="821"/>
      <c r="L250" s="821"/>
      <c r="M250" s="821"/>
      <c r="N250" s="511"/>
      <c r="O250" s="227"/>
      <c r="P250" s="227"/>
      <c r="V250" s="230"/>
      <c r="W250" s="23"/>
      <c r="X250" s="22"/>
    </row>
    <row r="251" spans="1:24" s="228" customFormat="1" x14ac:dyDescent="0.2">
      <c r="A251" s="25"/>
      <c r="B251" s="821"/>
      <c r="C251" s="821"/>
      <c r="D251" s="821"/>
      <c r="E251" s="821"/>
      <c r="F251" s="821"/>
      <c r="G251" s="821"/>
      <c r="H251" s="821"/>
      <c r="I251" s="821"/>
      <c r="J251" s="821"/>
      <c r="K251" s="821"/>
      <c r="L251" s="821"/>
      <c r="M251" s="821"/>
      <c r="N251" s="511"/>
      <c r="O251" s="227"/>
      <c r="P251" s="227"/>
      <c r="V251" s="230"/>
      <c r="W251" s="23"/>
      <c r="X251" s="22"/>
    </row>
    <row r="252" spans="1:24" s="228" customFormat="1" x14ac:dyDescent="0.2">
      <c r="A252" s="25"/>
      <c r="B252" s="417"/>
      <c r="C252" s="450"/>
      <c r="D252" s="417"/>
      <c r="E252" s="450"/>
      <c r="F252" s="417"/>
      <c r="G252" s="417"/>
      <c r="H252" s="417"/>
      <c r="I252" s="417"/>
      <c r="J252" s="417"/>
      <c r="K252" s="417"/>
      <c r="L252" s="417"/>
      <c r="M252" s="417"/>
      <c r="N252" s="21"/>
      <c r="O252" s="227"/>
      <c r="P252" s="227"/>
      <c r="V252" s="230"/>
      <c r="W252" s="23"/>
      <c r="X252" s="22"/>
    </row>
    <row r="253" spans="1:24" ht="15" x14ac:dyDescent="0.25">
      <c r="A253" s="404" t="s">
        <v>239</v>
      </c>
      <c r="B253" s="289"/>
      <c r="C253" s="289"/>
      <c r="D253" s="289"/>
      <c r="E253" s="290"/>
      <c r="F253" s="290"/>
      <c r="G253" s="290"/>
      <c r="H253" s="290"/>
      <c r="I253" s="290"/>
      <c r="J253" s="290"/>
      <c r="K253" s="290"/>
      <c r="L253" s="290"/>
      <c r="M253" s="290"/>
      <c r="N253" s="290"/>
      <c r="W253" s="116"/>
    </row>
    <row r="254" spans="1:24" x14ac:dyDescent="0.2">
      <c r="A254" s="290"/>
      <c r="B254" s="822"/>
      <c r="C254" s="822"/>
      <c r="D254" s="822"/>
      <c r="E254" s="822"/>
      <c r="F254" s="822"/>
      <c r="G254" s="822"/>
      <c r="H254" s="822"/>
      <c r="I254" s="822"/>
      <c r="J254" s="822"/>
      <c r="K254" s="822"/>
      <c r="L254" s="822"/>
      <c r="M254" s="822"/>
      <c r="N254" s="512"/>
      <c r="W254" s="116"/>
    </row>
    <row r="255" spans="1:24" x14ac:dyDescent="0.2">
      <c r="A255" s="290"/>
      <c r="B255" s="822"/>
      <c r="C255" s="822"/>
      <c r="D255" s="822"/>
      <c r="E255" s="822"/>
      <c r="F255" s="822"/>
      <c r="G255" s="822"/>
      <c r="H255" s="822"/>
      <c r="I255" s="822"/>
      <c r="J255" s="822"/>
      <c r="K255" s="822"/>
      <c r="L255" s="822"/>
      <c r="M255" s="822"/>
      <c r="N255" s="512"/>
      <c r="W255" s="116"/>
    </row>
    <row r="256" spans="1:24" x14ac:dyDescent="0.2">
      <c r="A256" s="290"/>
      <c r="B256" s="822"/>
      <c r="C256" s="822"/>
      <c r="D256" s="822"/>
      <c r="E256" s="822"/>
      <c r="F256" s="822"/>
      <c r="G256" s="822"/>
      <c r="H256" s="822"/>
      <c r="I256" s="822"/>
      <c r="J256" s="822"/>
      <c r="K256" s="822"/>
      <c r="L256" s="822"/>
      <c r="M256" s="822"/>
      <c r="N256" s="512"/>
      <c r="W256" s="116"/>
    </row>
    <row r="257" spans="1:23" x14ac:dyDescent="0.2">
      <c r="A257" s="290"/>
      <c r="B257" s="822"/>
      <c r="C257" s="822"/>
      <c r="D257" s="822"/>
      <c r="E257" s="822"/>
      <c r="F257" s="822"/>
      <c r="G257" s="822"/>
      <c r="H257" s="822"/>
      <c r="I257" s="822"/>
      <c r="J257" s="822"/>
      <c r="K257" s="822"/>
      <c r="L257" s="822"/>
      <c r="M257" s="822"/>
      <c r="N257" s="512"/>
      <c r="W257" s="116"/>
    </row>
    <row r="258" spans="1:23" x14ac:dyDescent="0.2">
      <c r="A258" s="290"/>
      <c r="B258" s="822"/>
      <c r="C258" s="822"/>
      <c r="D258" s="822"/>
      <c r="E258" s="822"/>
      <c r="F258" s="822"/>
      <c r="G258" s="822"/>
      <c r="H258" s="822"/>
      <c r="I258" s="822"/>
      <c r="J258" s="822"/>
      <c r="K258" s="822"/>
      <c r="L258" s="822"/>
      <c r="M258" s="822"/>
      <c r="N258" s="512"/>
      <c r="W258" s="116"/>
    </row>
    <row r="259" spans="1:23" x14ac:dyDescent="0.2">
      <c r="A259" s="290"/>
      <c r="B259" s="822"/>
      <c r="C259" s="822"/>
      <c r="D259" s="822"/>
      <c r="E259" s="822"/>
      <c r="F259" s="822"/>
      <c r="G259" s="822"/>
      <c r="H259" s="822"/>
      <c r="I259" s="822"/>
      <c r="J259" s="822"/>
      <c r="K259" s="822"/>
      <c r="L259" s="822"/>
      <c r="M259" s="822"/>
      <c r="N259" s="512"/>
      <c r="W259" s="116"/>
    </row>
    <row r="260" spans="1:23" x14ac:dyDescent="0.2">
      <c r="A260" s="290"/>
      <c r="B260" s="822"/>
      <c r="C260" s="822"/>
      <c r="D260" s="822"/>
      <c r="E260" s="822"/>
      <c r="F260" s="822"/>
      <c r="G260" s="822"/>
      <c r="H260" s="822"/>
      <c r="I260" s="822"/>
      <c r="J260" s="822"/>
      <c r="K260" s="822"/>
      <c r="L260" s="822"/>
      <c r="M260" s="822"/>
      <c r="N260" s="512"/>
      <c r="W260" s="116"/>
    </row>
    <row r="262" spans="1:23" s="30" customFormat="1" x14ac:dyDescent="0.2">
      <c r="A262" s="354"/>
      <c r="B262" s="76"/>
      <c r="C262" s="128"/>
      <c r="D262" s="353"/>
      <c r="E262" s="76"/>
      <c r="F262" s="128"/>
      <c r="G262" s="353"/>
      <c r="H262" s="353"/>
      <c r="N262" s="352"/>
      <c r="V262" s="51"/>
    </row>
    <row r="263" spans="1:23" s="30" customFormat="1" ht="24" customHeight="1" x14ac:dyDescent="0.2">
      <c r="A263" s="809" t="s">
        <v>112</v>
      </c>
      <c r="B263" s="700"/>
      <c r="C263" s="700"/>
      <c r="D263" s="700"/>
      <c r="E263" s="700"/>
      <c r="F263" s="700"/>
      <c r="G263" s="700"/>
      <c r="H263" s="700"/>
      <c r="I263" s="700"/>
      <c r="J263" s="700"/>
      <c r="K263" s="700"/>
      <c r="L263" s="700"/>
      <c r="M263" s="700"/>
      <c r="N263" s="479"/>
      <c r="V263" s="51"/>
    </row>
    <row r="264" spans="1:23" s="30" customFormat="1" ht="38.25" customHeight="1" x14ac:dyDescent="0.2">
      <c r="A264" s="810" t="s">
        <v>121</v>
      </c>
      <c r="B264" s="700"/>
      <c r="C264" s="700"/>
      <c r="D264" s="700"/>
      <c r="E264" s="700"/>
      <c r="F264" s="700"/>
      <c r="G264" s="700"/>
      <c r="H264" s="700"/>
      <c r="I264" s="700"/>
      <c r="J264" s="700"/>
      <c r="K264" s="700"/>
      <c r="L264" s="700"/>
      <c r="M264" s="700"/>
      <c r="N264" s="476"/>
      <c r="S264" s="51"/>
      <c r="V264" s="51"/>
    </row>
    <row r="267" spans="1:23" s="30" customFormat="1" x14ac:dyDescent="0.2">
      <c r="A267" s="354"/>
      <c r="B267" s="128"/>
      <c r="C267" s="487"/>
      <c r="D267" s="492"/>
      <c r="E267" s="128"/>
      <c r="F267" s="353"/>
      <c r="G267" s="128"/>
      <c r="H267" s="128"/>
      <c r="I267" s="128"/>
      <c r="J267" s="353"/>
      <c r="L267" s="352"/>
      <c r="M267" s="352"/>
    </row>
    <row r="277" spans="1:5" x14ac:dyDescent="0.2">
      <c r="A277" s="457"/>
      <c r="B277" s="456"/>
      <c r="C277" s="456"/>
      <c r="D277" s="456"/>
      <c r="E277" s="456"/>
    </row>
  </sheetData>
  <mergeCells count="211">
    <mergeCell ref="N164:N168"/>
    <mergeCell ref="N159:N161"/>
    <mergeCell ref="N118:N123"/>
    <mergeCell ref="N127:N132"/>
    <mergeCell ref="O118:O123"/>
    <mergeCell ref="O97:O103"/>
    <mergeCell ref="O109:O115"/>
    <mergeCell ref="N143:N148"/>
    <mergeCell ref="N87:N92"/>
    <mergeCell ref="N98:N103"/>
    <mergeCell ref="N110:N115"/>
    <mergeCell ref="N151:N156"/>
    <mergeCell ref="N135:N139"/>
    <mergeCell ref="A264:M264"/>
    <mergeCell ref="B226:M226"/>
    <mergeCell ref="B227:M227"/>
    <mergeCell ref="B232:M232"/>
    <mergeCell ref="B235:M235"/>
    <mergeCell ref="A234:M234"/>
    <mergeCell ref="B241:I241"/>
    <mergeCell ref="B239:I239"/>
    <mergeCell ref="B237:I237"/>
    <mergeCell ref="B246:M251"/>
    <mergeCell ref="B254:M260"/>
    <mergeCell ref="A263:M263"/>
    <mergeCell ref="L211:M211"/>
    <mergeCell ref="L209:M210"/>
    <mergeCell ref="B211:C211"/>
    <mergeCell ref="D211:E211"/>
    <mergeCell ref="A225:M225"/>
    <mergeCell ref="A206:M206"/>
    <mergeCell ref="A205:M205"/>
    <mergeCell ref="A189:M189"/>
    <mergeCell ref="G211:H211"/>
    <mergeCell ref="J74:M74"/>
    <mergeCell ref="A72:M72"/>
    <mergeCell ref="J68:K68"/>
    <mergeCell ref="C102:D102"/>
    <mergeCell ref="D187:E187"/>
    <mergeCell ref="J186:K186"/>
    <mergeCell ref="J187:K187"/>
    <mergeCell ref="D56:E56"/>
    <mergeCell ref="D66:E66"/>
    <mergeCell ref="D63:E63"/>
    <mergeCell ref="C89:H89"/>
    <mergeCell ref="C88:H88"/>
    <mergeCell ref="I69:K69"/>
    <mergeCell ref="D74:E74"/>
    <mergeCell ref="E82:F82"/>
    <mergeCell ref="D186:E186"/>
    <mergeCell ref="C100:D100"/>
    <mergeCell ref="B52:C57"/>
    <mergeCell ref="D54:E54"/>
    <mergeCell ref="D52:E52"/>
    <mergeCell ref="C98:D98"/>
    <mergeCell ref="E98:I98"/>
    <mergeCell ref="C97:D97"/>
    <mergeCell ref="E97:I97"/>
    <mergeCell ref="B86:H86"/>
    <mergeCell ref="B82:C82"/>
    <mergeCell ref="F74:H74"/>
    <mergeCell ref="B12:C12"/>
    <mergeCell ref="B1:E1"/>
    <mergeCell ref="F1:M1"/>
    <mergeCell ref="F32:K32"/>
    <mergeCell ref="B69:D69"/>
    <mergeCell ref="F66:K66"/>
    <mergeCell ref="H67:K67"/>
    <mergeCell ref="J57:K57"/>
    <mergeCell ref="F10:H10"/>
    <mergeCell ref="D10:E10"/>
    <mergeCell ref="D31:E31"/>
    <mergeCell ref="D33:E33"/>
    <mergeCell ref="D67:E67"/>
    <mergeCell ref="G37:H37"/>
    <mergeCell ref="D53:E53"/>
    <mergeCell ref="B37:D37"/>
    <mergeCell ref="E39:H39"/>
    <mergeCell ref="H45:I45"/>
    <mergeCell ref="C41:D41"/>
    <mergeCell ref="E49:F49"/>
    <mergeCell ref="B43:D43"/>
    <mergeCell ref="E44:I44"/>
    <mergeCell ref="E43:J43"/>
    <mergeCell ref="F52:K52"/>
    <mergeCell ref="G4:K4"/>
    <mergeCell ref="H7:J7"/>
    <mergeCell ref="J6:K6"/>
    <mergeCell ref="J5:M5"/>
    <mergeCell ref="L6:M6"/>
    <mergeCell ref="D18:E18"/>
    <mergeCell ref="H18:K18"/>
    <mergeCell ref="D17:E17"/>
    <mergeCell ref="E11:F11"/>
    <mergeCell ref="H12:K12"/>
    <mergeCell ref="E12:F12"/>
    <mergeCell ref="D14:E14"/>
    <mergeCell ref="F14:K14"/>
    <mergeCell ref="D15:E15"/>
    <mergeCell ref="D16:E16"/>
    <mergeCell ref="F16:K16"/>
    <mergeCell ref="F17:K17"/>
    <mergeCell ref="I49:K49"/>
    <mergeCell ref="B25:D25"/>
    <mergeCell ref="D29:E29"/>
    <mergeCell ref="F29:K29"/>
    <mergeCell ref="D30:E30"/>
    <mergeCell ref="B39:D39"/>
    <mergeCell ref="I41:K41"/>
    <mergeCell ref="E41:G41"/>
    <mergeCell ref="B49:D49"/>
    <mergeCell ref="J34:K34"/>
    <mergeCell ref="K45:M45"/>
    <mergeCell ref="B24:D24"/>
    <mergeCell ref="I25:K25"/>
    <mergeCell ref="H33:K33"/>
    <mergeCell ref="J19:K19"/>
    <mergeCell ref="B23:D23"/>
    <mergeCell ref="E24:G24"/>
    <mergeCell ref="E25:H25"/>
    <mergeCell ref="E23:L23"/>
    <mergeCell ref="E27:G27"/>
    <mergeCell ref="B29:C34"/>
    <mergeCell ref="F31:K31"/>
    <mergeCell ref="D32:E32"/>
    <mergeCell ref="B14:C19"/>
    <mergeCell ref="E100:I100"/>
    <mergeCell ref="C90:H90"/>
    <mergeCell ref="C91:H91"/>
    <mergeCell ref="C92:H92"/>
    <mergeCell ref="C99:D99"/>
    <mergeCell ref="E99:I99"/>
    <mergeCell ref="F54:K54"/>
    <mergeCell ref="D55:E55"/>
    <mergeCell ref="F55:K55"/>
    <mergeCell ref="H56:K56"/>
    <mergeCell ref="A77:M77"/>
    <mergeCell ref="D80:E80"/>
    <mergeCell ref="F80:H80"/>
    <mergeCell ref="D65:E65"/>
    <mergeCell ref="B62:C68"/>
    <mergeCell ref="D62:E62"/>
    <mergeCell ref="H82:K82"/>
    <mergeCell ref="C93:H93"/>
    <mergeCell ref="E81:F81"/>
    <mergeCell ref="F63:G63"/>
    <mergeCell ref="D64:E64"/>
    <mergeCell ref="F65:K65"/>
    <mergeCell ref="E69:F69"/>
    <mergeCell ref="F62:M62"/>
    <mergeCell ref="C101:D101"/>
    <mergeCell ref="B198:G198"/>
    <mergeCell ref="H198:J198"/>
    <mergeCell ref="B194:G194"/>
    <mergeCell ref="H194:J194"/>
    <mergeCell ref="B197:G197"/>
    <mergeCell ref="H197:J197"/>
    <mergeCell ref="E109:I109"/>
    <mergeCell ref="C113:D113"/>
    <mergeCell ref="C112:D112"/>
    <mergeCell ref="C103:D103"/>
    <mergeCell ref="E103:I103"/>
    <mergeCell ref="C109:D109"/>
    <mergeCell ref="E112:I112"/>
    <mergeCell ref="C110:D110"/>
    <mergeCell ref="E110:I110"/>
    <mergeCell ref="C111:D111"/>
    <mergeCell ref="E111:I111"/>
    <mergeCell ref="E101:I101"/>
    <mergeCell ref="H192:J192"/>
    <mergeCell ref="C104:I104"/>
    <mergeCell ref="E102:I102"/>
    <mergeCell ref="D185:G185"/>
    <mergeCell ref="C116:I116"/>
    <mergeCell ref="C115:D115"/>
    <mergeCell ref="B191:G191"/>
    <mergeCell ref="H191:J191"/>
    <mergeCell ref="C167:I167"/>
    <mergeCell ref="C168:I168"/>
    <mergeCell ref="C124:I124"/>
    <mergeCell ref="H193:J193"/>
    <mergeCell ref="E113:I113"/>
    <mergeCell ref="C114:D114"/>
    <mergeCell ref="E114:I114"/>
    <mergeCell ref="C121:D121"/>
    <mergeCell ref="E121:I121"/>
    <mergeCell ref="E115:I115"/>
    <mergeCell ref="B199:G199"/>
    <mergeCell ref="H199:J199"/>
    <mergeCell ref="B195:G195"/>
    <mergeCell ref="H195:J195"/>
    <mergeCell ref="B196:G196"/>
    <mergeCell ref="H196:J196"/>
    <mergeCell ref="H201:J201"/>
    <mergeCell ref="B243:I243"/>
    <mergeCell ref="C122:D122"/>
    <mergeCell ref="E122:I122"/>
    <mergeCell ref="B201:G201"/>
    <mergeCell ref="C123:D123"/>
    <mergeCell ref="E123:I123"/>
    <mergeCell ref="C161:I161"/>
    <mergeCell ref="C166:I166"/>
    <mergeCell ref="B200:G200"/>
    <mergeCell ref="B193:G193"/>
    <mergeCell ref="B192:G192"/>
    <mergeCell ref="H200:J200"/>
    <mergeCell ref="G208:J209"/>
    <mergeCell ref="B212:E214"/>
    <mergeCell ref="G212:K214"/>
    <mergeCell ref="I211:K211"/>
    <mergeCell ref="B208:E209"/>
  </mergeCells>
  <phoneticPr fontId="29" type="noConversion"/>
  <conditionalFormatting sqref="L211">
    <cfRule type="cellIs" dxfId="27" priority="1" stopIfTrue="1" operator="equal">
      <formula>""""""</formula>
    </cfRule>
  </conditionalFormatting>
  <conditionalFormatting sqref="K181">
    <cfRule type="expression" dxfId="26" priority="2" stopIfTrue="1">
      <formula>$G$181="Oui"</formula>
    </cfRule>
  </conditionalFormatting>
  <conditionalFormatting sqref="C166:I168 K166:K168 P166:P168">
    <cfRule type="expression" dxfId="25" priority="3" stopIfTrue="1">
      <formula>$L$25="Coût complet"</formula>
    </cfRule>
  </conditionalFormatting>
  <conditionalFormatting sqref="C161:I161">
    <cfRule type="expression" dxfId="24" priority="4" stopIfTrue="1">
      <formula>$L$25="Coût marginal"</formula>
    </cfRule>
  </conditionalFormatting>
  <conditionalFormatting sqref="K161 P161">
    <cfRule type="expression" dxfId="23" priority="5" stopIfTrue="1">
      <formula>$L$25="Coût marginal"</formula>
    </cfRule>
  </conditionalFormatting>
  <conditionalFormatting sqref="O74:O76 O80 O10">
    <cfRule type="cellIs" dxfId="22" priority="6" stopIfTrue="1" operator="notEqual">
      <formula>""""""</formula>
    </cfRule>
  </conditionalFormatting>
  <conditionalFormatting sqref="J27:N27">
    <cfRule type="expression" dxfId="21" priority="7" stopIfTrue="1">
      <formula>$E$27="Autre"</formula>
    </cfRule>
  </conditionalFormatting>
  <dataValidations count="10">
    <dataValidation type="list" allowBlank="1" showInputMessage="1" showErrorMessage="1" sqref="J237 J239 J241 J243 L231:M231 F229:F230">
      <formula1>$O$229:$O$230</formula1>
    </dataValidation>
    <dataValidation type="list" allowBlank="1" showInputMessage="1" showErrorMessage="1" sqref="E229:E230 H78 H60 H8">
      <formula1>#REF!</formula1>
    </dataValidation>
    <dataValidation type="list" allowBlank="1" showInputMessage="1" showErrorMessage="1" sqref="G181">
      <formula1>$P$181:$P$182</formula1>
    </dataValidation>
    <dataValidation type="list" allowBlank="1" showInputMessage="1" showErrorMessage="1" sqref="C121:D123 C109:D115">
      <formula1>$Q$109:$Q$114</formula1>
    </dataValidation>
    <dataValidation type="list" allowBlank="1" showInputMessage="1" showErrorMessage="1" sqref="C97:C103">
      <formula1>$P$97:$P$102</formula1>
    </dataValidation>
    <dataValidation type="list" allowBlank="1" showInputMessage="1" showErrorMessage="1" sqref="B74:B76 B80 F45 B10">
      <formula1>$Q$2:$Q$3</formula1>
    </dataValidation>
    <dataValidation type="list" allowBlank="1" showInputMessage="1" showErrorMessage="1" sqref="E37">
      <formula1>$V$2:$V$54</formula1>
    </dataValidation>
    <dataValidation type="list" allowBlank="1" showInputMessage="1" showErrorMessage="1" sqref="E27:G27">
      <formula1>$S$18:$S$40</formula1>
    </dataValidation>
    <dataValidation type="list" allowBlank="1" showInputMessage="1" showErrorMessage="1" sqref="L25:M25">
      <formula1>$P$2:$P$3</formula1>
    </dataValidation>
    <dataValidation type="list" allowBlank="1" showInputMessage="1" showErrorMessage="1" sqref="E25:H25">
      <formula1>$S$2:$S$9</formula1>
    </dataValidation>
  </dataValidations>
  <printOptions horizontalCentered="1"/>
  <pageMargins left="0.23622047244094491" right="0.19685039370078741" top="0.19685039370078741" bottom="0.35433070866141736" header="0.15748031496062992" footer="0.15748031496062992"/>
  <pageSetup paperSize="9" scale="66" orientation="portrait" r:id="rId1"/>
  <headerFooter alignWithMargins="0">
    <oddFooter>&amp;R&amp;A, &amp;P/&amp;N</oddFooter>
  </headerFooter>
  <rowBreaks count="2" manualBreakCount="2">
    <brk id="83" max="16383" man="1"/>
    <brk id="187"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Notice</vt:lpstr>
      <vt:lpstr>Fiche Identité</vt:lpstr>
      <vt:lpstr>Part1-Coor</vt:lpstr>
      <vt:lpstr>Part2</vt:lpstr>
      <vt:lpstr>Part3</vt:lpstr>
      <vt:lpstr>Part4</vt:lpstr>
      <vt:lpstr>Part5</vt:lpstr>
      <vt:lpstr>Part6</vt:lpstr>
      <vt:lpstr>Part7</vt:lpstr>
      <vt:lpstr>Part8</vt:lpstr>
      <vt:lpstr>Part9</vt:lpstr>
      <vt:lpstr>Part10</vt:lpstr>
      <vt:lpstr>Tableaux récapitulatifs</vt:lpstr>
      <vt:lpstr>'Fiche Identité'!Zone_d_impression</vt:lpstr>
      <vt:lpstr>Notice!Zone_d_impression</vt:lpstr>
      <vt:lpstr>Part10!Zone_d_impression</vt:lpstr>
      <vt:lpstr>'Part1-Coor'!Zone_d_impression</vt:lpstr>
      <vt:lpstr>Part2!Zone_d_impression</vt:lpstr>
      <vt:lpstr>Part3!Zone_d_impression</vt:lpstr>
      <vt:lpstr>Part4!Zone_d_impression</vt:lpstr>
      <vt:lpstr>Part5!Zone_d_impression</vt:lpstr>
      <vt:lpstr>Part6!Zone_d_impression</vt:lpstr>
      <vt:lpstr>Part7!Zone_d_impression</vt:lpstr>
      <vt:lpstr>Part8!Zone_d_impression</vt:lpstr>
      <vt:lpstr>Part9!Zone_d_impression</vt:lpstr>
      <vt:lpstr>'Tableaux récapitulatifs'!Zone_d_impression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OUELDI Hamida</dc:creator>
  <cp:lastModifiedBy>CLIN Carine</cp:lastModifiedBy>
  <cp:lastPrinted>2021-09-10T09:01:41Z</cp:lastPrinted>
  <dcterms:created xsi:type="dcterms:W3CDTF">2005-09-22T12:43:51Z</dcterms:created>
  <dcterms:modified xsi:type="dcterms:W3CDTF">2021-09-10T09:03:27Z</dcterms:modified>
</cp:coreProperties>
</file>